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5480" windowHeight="8130"/>
  </bookViews>
  <sheets>
    <sheet name="Index" sheetId="5" r:id="rId1"/>
    <sheet name="I-Income Statement" sheetId="3" r:id="rId2"/>
    <sheet name="II-CF and Debt" sheetId="4" r:id="rId3"/>
    <sheet name="III-Operational Parameters" sheetId="1" r:id="rId4"/>
    <sheet name="IV-Definitions" sheetId="2" r:id="rId5"/>
  </sheets>
  <definedNames>
    <definedName name="_xlnm.Print_Area" localSheetId="2">'II-CF and Debt'!$A$1:$Q$14</definedName>
    <definedName name="_xlnm.Print_Area" localSheetId="3">'III-Operational Parameters'!$A$1:$Q$11</definedName>
    <definedName name="_xlnm.Print_Area" localSheetId="1">'I-Income Statement'!$A$1:$Q$55</definedName>
    <definedName name="_xlnm.Print_Area" localSheetId="0">Index!$A$1:$M$29</definedName>
    <definedName name="_xlnm.Print_Titles" localSheetId="3">'III-Operational Parameters'!$2:$4</definedName>
  </definedNames>
  <calcPr calcId="145621" calcMode="manual" calcCompleted="0" calcOnSave="0" concurrentCalc="0"/>
</workbook>
</file>

<file path=xl/calcChain.xml><?xml version="1.0" encoding="utf-8"?>
<calcChain xmlns="http://schemas.openxmlformats.org/spreadsheetml/2006/main">
  <c r="Q19" i="3" l="1"/>
  <c r="L19" i="3"/>
  <c r="Q20" i="3"/>
  <c r="Q13" i="3"/>
  <c r="L13" i="3"/>
  <c r="Q14" i="3"/>
  <c r="Q7" i="3"/>
  <c r="K11" i="3"/>
  <c r="K12" i="3"/>
  <c r="K13" i="3"/>
  <c r="K19" i="3"/>
  <c r="Q29" i="3"/>
  <c r="Q31" i="3"/>
  <c r="Q32" i="3"/>
  <c r="Q39" i="3"/>
  <c r="Q41" i="3"/>
  <c r="Q42" i="3"/>
  <c r="Q45" i="3"/>
  <c r="Q48" i="3"/>
  <c r="Q49" i="3"/>
  <c r="Q51" i="3"/>
  <c r="Q52" i="3"/>
  <c r="P9" i="1"/>
  <c r="P7" i="1"/>
  <c r="P6" i="1"/>
  <c r="P14" i="4"/>
  <c r="P12" i="4"/>
  <c r="P10" i="4"/>
  <c r="P8" i="4"/>
  <c r="P6" i="4"/>
  <c r="P55" i="3"/>
  <c r="P54" i="3"/>
  <c r="P51" i="3"/>
  <c r="P6" i="3"/>
  <c r="P52" i="3"/>
  <c r="P22" i="3"/>
  <c r="P23" i="3"/>
  <c r="P25" i="3"/>
  <c r="P26" i="3"/>
  <c r="P29" i="3"/>
  <c r="P31" i="3"/>
  <c r="P35" i="3"/>
  <c r="P36" i="3"/>
  <c r="P37" i="3"/>
  <c r="P38" i="3"/>
  <c r="P39" i="3"/>
  <c r="P41" i="3"/>
  <c r="P44" i="3"/>
  <c r="P45" i="3"/>
  <c r="P46" i="3"/>
  <c r="P48" i="3"/>
  <c r="P49" i="3"/>
  <c r="P42" i="3"/>
  <c r="P32" i="3"/>
  <c r="P27" i="3"/>
  <c r="P24" i="3"/>
  <c r="P16" i="3"/>
  <c r="P17" i="3"/>
  <c r="P18" i="3"/>
  <c r="P19" i="3"/>
  <c r="K16" i="3"/>
  <c r="K17" i="3"/>
  <c r="K18" i="3"/>
  <c r="P20" i="3"/>
  <c r="P10" i="3"/>
  <c r="P11" i="3"/>
  <c r="P12" i="3"/>
  <c r="P13" i="3"/>
  <c r="K10" i="3"/>
  <c r="P14" i="3"/>
  <c r="P7" i="3"/>
  <c r="O7" i="3"/>
  <c r="O13" i="3"/>
  <c r="J13" i="3"/>
  <c r="O14" i="3"/>
  <c r="O19" i="3"/>
  <c r="J19" i="3"/>
  <c r="O20" i="3"/>
  <c r="O29" i="3"/>
  <c r="O31" i="3"/>
  <c r="O32" i="3"/>
  <c r="O39" i="3"/>
  <c r="O41" i="3"/>
  <c r="O42" i="3"/>
  <c r="O45" i="3"/>
  <c r="O48" i="3"/>
  <c r="O49" i="3"/>
  <c r="O51" i="3"/>
  <c r="O52" i="3"/>
  <c r="N7" i="3"/>
  <c r="N13" i="3"/>
  <c r="I13" i="3"/>
  <c r="N14" i="3"/>
  <c r="N19" i="3"/>
  <c r="I19" i="3"/>
  <c r="N20" i="3"/>
  <c r="N29" i="3"/>
  <c r="N31" i="3"/>
  <c r="N32" i="3"/>
  <c r="N39" i="3"/>
  <c r="N41" i="3"/>
  <c r="N42" i="3"/>
  <c r="N45" i="3"/>
  <c r="N48" i="3"/>
  <c r="N49" i="3"/>
  <c r="N51" i="3"/>
  <c r="N52" i="3"/>
  <c r="M19" i="3"/>
  <c r="H19" i="3"/>
  <c r="M20" i="3"/>
  <c r="M13" i="3"/>
  <c r="H13" i="3"/>
  <c r="M14" i="3"/>
  <c r="M7" i="3"/>
  <c r="M29" i="3"/>
  <c r="M31" i="3"/>
  <c r="M32" i="3"/>
  <c r="M39" i="3"/>
  <c r="M41" i="3"/>
  <c r="M42" i="3"/>
  <c r="M45" i="3"/>
  <c r="M48" i="3"/>
  <c r="M49" i="3"/>
  <c r="M51" i="3"/>
  <c r="M52" i="3"/>
  <c r="K9" i="1"/>
  <c r="K7" i="1"/>
  <c r="K6" i="3"/>
  <c r="K55" i="3"/>
  <c r="K54" i="3"/>
  <c r="J39" i="3"/>
  <c r="J29" i="3"/>
  <c r="J31" i="3"/>
  <c r="J32" i="3"/>
  <c r="J20" i="3"/>
  <c r="L20" i="3"/>
  <c r="L14" i="3"/>
  <c r="L7" i="3"/>
  <c r="L51" i="3"/>
  <c r="L52" i="3"/>
  <c r="L29" i="3"/>
  <c r="L31" i="3"/>
  <c r="L39" i="3"/>
  <c r="L41" i="3"/>
  <c r="L45" i="3"/>
  <c r="L48" i="3"/>
  <c r="L49" i="3"/>
  <c r="L42" i="3"/>
  <c r="L32" i="3"/>
  <c r="K6" i="1"/>
  <c r="K51" i="3"/>
  <c r="K14" i="4"/>
  <c r="K12" i="4"/>
  <c r="K10" i="4"/>
  <c r="K8" i="4"/>
  <c r="K6" i="4"/>
  <c r="I29" i="3"/>
  <c r="K22" i="3"/>
  <c r="K23" i="3"/>
  <c r="K24" i="3"/>
  <c r="K25" i="3"/>
  <c r="K26" i="3"/>
  <c r="K27" i="3"/>
  <c r="K35" i="3"/>
  <c r="K36" i="3"/>
  <c r="K37" i="3"/>
  <c r="K38" i="3"/>
  <c r="K44" i="3"/>
  <c r="K46" i="3"/>
  <c r="K39" i="3"/>
  <c r="J41" i="3"/>
  <c r="K29" i="3"/>
  <c r="K31" i="3"/>
  <c r="K7" i="3"/>
  <c r="J51" i="3"/>
  <c r="J52" i="3"/>
  <c r="J14" i="3"/>
  <c r="J7" i="3"/>
  <c r="G20" i="3"/>
  <c r="F20" i="3"/>
  <c r="E20" i="3"/>
  <c r="D20" i="3"/>
  <c r="C20" i="3"/>
  <c r="B20" i="3"/>
  <c r="I31" i="3"/>
  <c r="I32" i="3"/>
  <c r="I39" i="3"/>
  <c r="I41" i="3"/>
  <c r="I45" i="3"/>
  <c r="I48" i="3"/>
  <c r="I49" i="3"/>
  <c r="I51" i="3"/>
  <c r="K52" i="3"/>
  <c r="I42" i="3"/>
  <c r="I20" i="3"/>
  <c r="I14" i="3"/>
  <c r="I7" i="3"/>
  <c r="K14" i="3"/>
  <c r="G14" i="3"/>
  <c r="F14" i="3"/>
  <c r="E14" i="3"/>
  <c r="D14" i="3"/>
  <c r="C14" i="3"/>
  <c r="B14" i="3"/>
  <c r="B7" i="3"/>
  <c r="C7" i="3"/>
  <c r="D7" i="3"/>
  <c r="E7" i="3"/>
  <c r="F7" i="3"/>
  <c r="G7" i="3"/>
  <c r="H7" i="3"/>
  <c r="H52" i="3"/>
  <c r="H49" i="3"/>
  <c r="H42" i="3"/>
  <c r="H39" i="3"/>
  <c r="H32" i="3"/>
  <c r="K20" i="3"/>
  <c r="F7" i="1"/>
  <c r="H14" i="3"/>
  <c r="I52" i="3"/>
  <c r="H20" i="3"/>
  <c r="K41" i="3"/>
  <c r="K32" i="3"/>
  <c r="J42" i="3"/>
  <c r="J45" i="3"/>
  <c r="J48" i="3"/>
  <c r="J49" i="3"/>
  <c r="K45" i="3"/>
  <c r="K48" i="3"/>
  <c r="K49" i="3"/>
  <c r="K42" i="3"/>
</calcChain>
</file>

<file path=xl/sharedStrings.xml><?xml version="1.0" encoding="utf-8"?>
<sst xmlns="http://schemas.openxmlformats.org/spreadsheetml/2006/main" count="125" uniqueCount="70">
  <si>
    <t>Q1</t>
  </si>
  <si>
    <t>Q2</t>
  </si>
  <si>
    <t>Q3</t>
  </si>
  <si>
    <t>Q4</t>
  </si>
  <si>
    <t>FY</t>
  </si>
  <si>
    <t>Operating cash flow</t>
  </si>
  <si>
    <t>Free Cash Flow</t>
  </si>
  <si>
    <t>Free Cash Flow After Interest</t>
  </si>
  <si>
    <t>Net Debt</t>
  </si>
  <si>
    <t>Free cash flow</t>
  </si>
  <si>
    <t>Net capital expenditures</t>
  </si>
  <si>
    <t xml:space="preserve">Churn rate </t>
  </si>
  <si>
    <t xml:space="preserve">ARPU </t>
  </si>
  <si>
    <t xml:space="preserve">Operating cash flows before interest payments, net of cash flows use for investing activities. </t>
  </si>
  <si>
    <t>Total current and non-current borrowings less cash and cash equivalents.</t>
  </si>
  <si>
    <t xml:space="preserve">Average monthly revenue per subscriber </t>
  </si>
  <si>
    <t>The total number of cellular subscribers who disconnect from our network, in a given period expressed as percentage of the average of the number of our subscribers at the beginning and end of such period.</t>
  </si>
  <si>
    <t>Total revenues</t>
  </si>
  <si>
    <t>Cellular segment</t>
  </si>
  <si>
    <t>Service revenues</t>
  </si>
  <si>
    <t>Equipment revenues</t>
  </si>
  <si>
    <t>Fixed-line segment</t>
  </si>
  <si>
    <t>Total cost of revenues</t>
  </si>
  <si>
    <t>Gross profit</t>
  </si>
  <si>
    <t>Operating expenses</t>
  </si>
  <si>
    <t>Operating profit</t>
  </si>
  <si>
    <t>margin (%)</t>
  </si>
  <si>
    <t>Cellular: Operating expenses</t>
  </si>
  <si>
    <t>Fixed-line: Operating expenses</t>
  </si>
  <si>
    <t>Impairment</t>
  </si>
  <si>
    <t>Other Income, net</t>
  </si>
  <si>
    <t>Cost of revenues</t>
  </si>
  <si>
    <t>Cellular Subscriber Base (Thousands)</t>
  </si>
  <si>
    <t xml:space="preserve"> (NIS millions)</t>
  </si>
  <si>
    <t>Definitions</t>
  </si>
  <si>
    <t>Purchase of property, plant &amp; equipment (PPE), plus investments in intangible assets, less proceeds from the sale of PPE, excluding SARC capitalization</t>
  </si>
  <si>
    <t>Index of contents</t>
  </si>
  <si>
    <t>Sheet I -   Income statement</t>
  </si>
  <si>
    <t>Sheet IV - Definitions</t>
  </si>
  <si>
    <t>For further information:</t>
  </si>
  <si>
    <t>Partner Investor Relations</t>
  </si>
  <si>
    <t>http://www.orange.co.il/en/Investors-Relations/lobby/</t>
  </si>
  <si>
    <t>Adjusted EBITDA</t>
  </si>
  <si>
    <t>Consolidated Adjusted EBITDA</t>
  </si>
  <si>
    <t>Cellular Adjusted EBITDA</t>
  </si>
  <si>
    <t>Fixed-line Adjusted EBITDA</t>
  </si>
  <si>
    <t>Capital expenditures</t>
  </si>
  <si>
    <t>Cellular ARPU (NIS)</t>
  </si>
  <si>
    <t xml:space="preserve">Cellular Churn rate (%) </t>
  </si>
  <si>
    <t>Fixed-line segment services</t>
  </si>
  <si>
    <t>Cellular segment equipment</t>
  </si>
  <si>
    <t>Cellular segment services</t>
  </si>
  <si>
    <t>Fixed-line segment equipment</t>
  </si>
  <si>
    <t>Profit before income tax</t>
  </si>
  <si>
    <t>Income tax expenses</t>
  </si>
  <si>
    <t>Partner Communications Company Ltd.</t>
  </si>
  <si>
    <t>‘Adjusted EBITDA’ represents earnings before interest (finance costs, net), taxes, depreciation, amortization (including amortization of intangible assets, deferred expenses-right of use, and share based compensation expenses) and impairment charges, as a measure of operating profit. Adjusted EBITDA is not a financial measure under IFRS and may not be comparable to other similarly titled measures in other companies.</t>
  </si>
  <si>
    <t>Total operating expenses</t>
  </si>
  <si>
    <t>Finance costs, net</t>
  </si>
  <si>
    <t>Profit for the period</t>
  </si>
  <si>
    <t>Sheet II -  Cash Flow and Debt</t>
  </si>
  <si>
    <t>Sheet III - Operational Parameters</t>
  </si>
  <si>
    <t>ARPU is calculated by dividing for each month in the relevant year, the revenues during the month from cellular services by the average number of cellular subscribers during that month, dividing the sum of all results by the number of months in the relevant period.</t>
  </si>
  <si>
    <t>Phone.   +972 54 7814383</t>
  </si>
  <si>
    <t>growth YoY (%)</t>
  </si>
  <si>
    <t>Inter-segment service revenues</t>
  </si>
  <si>
    <t>Inter-segment cellular services</t>
  </si>
  <si>
    <t>Inter-segment fixed line services</t>
  </si>
  <si>
    <t>Facts &amp; Figures Q1 2015</t>
  </si>
  <si>
    <t xml:space="preserve">The data contained in this file should be reviewed in conjunction with our press release of May 20, 2015, regarding Partner's results for the quarter ended March 31, 2015, as well as previous quarterly results of operations and annual reports filed with the SEC. The quarterly financial results presented in this press release are unaudited financial results. The results were prepared in accordance with IFRS, other than Adjusted EBITDA and free cash flow before interest payments, which are non-GAAP financial measures.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</si>
</sst>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 #,##0_ ;_ * \-#,##0_ ;_ * &quot;-&quot;??_ ;_ @_ "/>
  </numFmts>
  <fonts count="19">
    <font>
      <sz val="11"/>
      <color theme="1"/>
      <name val="Arial"/>
      <family val="2"/>
      <charset val="177"/>
      <scheme val="minor"/>
    </font>
    <font>
      <b/>
      <sz val="11"/>
      <color theme="1"/>
      <name val="Arial"/>
      <family val="2"/>
      <scheme val="minor"/>
    </font>
    <font>
      <sz val="11"/>
      <color theme="1"/>
      <name val="Arial"/>
      <family val="2"/>
      <charset val="177"/>
      <scheme val="minor"/>
    </font>
    <font>
      <b/>
      <sz val="18"/>
      <color theme="1"/>
      <name val="Arial"/>
      <family val="2"/>
      <scheme val="minor"/>
    </font>
    <font>
      <u/>
      <sz val="11"/>
      <color theme="10"/>
      <name val="Calibri"/>
      <family val="2"/>
      <charset val="177"/>
    </font>
    <font>
      <b/>
      <sz val="8"/>
      <name val="Arial"/>
      <family val="2"/>
    </font>
    <font>
      <i/>
      <sz val="9"/>
      <color indexed="61"/>
      <name val="Arial"/>
      <family val="2"/>
    </font>
    <font>
      <b/>
      <u/>
      <sz val="11"/>
      <color theme="1"/>
      <name val="Arial"/>
      <family val="2"/>
      <scheme val="minor"/>
    </font>
    <font>
      <u/>
      <sz val="11"/>
      <color theme="1"/>
      <name val="Arial"/>
      <family val="2"/>
      <scheme val="minor"/>
    </font>
    <font>
      <b/>
      <sz val="10"/>
      <name val="Calibri"/>
      <family val="2"/>
    </font>
    <font>
      <b/>
      <sz val="18"/>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i/>
      <sz val="10"/>
      <color theme="1"/>
      <name val="Arial"/>
      <family val="2"/>
    </font>
    <font>
      <b/>
      <sz val="10"/>
      <name val="Arial"/>
      <family val="2"/>
    </font>
    <font>
      <u/>
      <sz val="11"/>
      <color theme="10"/>
      <name val="Arial"/>
      <family val="2"/>
    </font>
    <font>
      <b/>
      <sz val="2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medium">
        <color auto="1"/>
      </top>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right style="thin">
        <color indexed="64"/>
      </right>
      <top style="medium">
        <color auto="1"/>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156">
    <xf numFmtId="0" fontId="0" fillId="0" borderId="0" xfId="0"/>
    <xf numFmtId="0" fontId="5" fillId="0" borderId="0" xfId="0" applyFont="1" applyBorder="1"/>
    <xf numFmtId="0" fontId="6" fillId="0" borderId="0" xfId="0" applyFont="1" applyBorder="1" applyAlignment="1">
      <alignment horizontal="left" indent="2"/>
    </xf>
    <xf numFmtId="0" fontId="3" fillId="0" borderId="0" xfId="0" applyFont="1" applyAlignment="1">
      <alignment vertical="top"/>
    </xf>
    <xf numFmtId="0" fontId="3" fillId="0" borderId="0" xfId="0" applyFont="1"/>
    <xf numFmtId="0" fontId="7" fillId="0" borderId="0" xfId="0" applyFont="1"/>
    <xf numFmtId="0" fontId="8" fillId="0" borderId="0" xfId="0" applyFont="1"/>
    <xf numFmtId="0" fontId="1" fillId="0" borderId="0" xfId="0" applyFont="1"/>
    <xf numFmtId="0" fontId="0" fillId="0" borderId="0" xfId="0" quotePrefix="1"/>
    <xf numFmtId="0" fontId="4" fillId="0" borderId="0" xfId="3" applyAlignment="1" applyProtection="1"/>
    <xf numFmtId="0" fontId="10" fillId="0" borderId="0" xfId="0" applyFont="1" applyAlignment="1">
      <alignment vertical="top"/>
    </xf>
    <xf numFmtId="0" fontId="11" fillId="0" borderId="0" xfId="0" applyFont="1"/>
    <xf numFmtId="0" fontId="10" fillId="0" borderId="4" xfId="0" applyFont="1" applyBorder="1" applyAlignment="1">
      <alignment vertical="top"/>
    </xf>
    <xf numFmtId="0" fontId="11" fillId="0" borderId="6" xfId="0" applyFont="1" applyBorder="1"/>
    <xf numFmtId="0" fontId="12" fillId="0" borderId="2" xfId="0" applyFont="1" applyBorder="1" applyAlignment="1">
      <alignment horizontal="center"/>
    </xf>
    <xf numFmtId="0" fontId="12" fillId="3" borderId="6" xfId="0" applyFont="1" applyFill="1" applyBorder="1" applyAlignment="1">
      <alignment horizontal="center"/>
    </xf>
    <xf numFmtId="0" fontId="12" fillId="0" borderId="1" xfId="0" applyFont="1" applyBorder="1" applyAlignment="1">
      <alignment horizontal="center"/>
    </xf>
    <xf numFmtId="0" fontId="12" fillId="0" borderId="10" xfId="0" applyFont="1" applyBorder="1" applyAlignment="1">
      <alignment horizontal="center"/>
    </xf>
    <xf numFmtId="0" fontId="12" fillId="0" borderId="9" xfId="0" applyFont="1" applyBorder="1"/>
    <xf numFmtId="0" fontId="12" fillId="0" borderId="4" xfId="0" applyFont="1" applyBorder="1" applyAlignment="1">
      <alignment horizontal="center"/>
    </xf>
    <xf numFmtId="0" fontId="12" fillId="3" borderId="9" xfId="0" applyFont="1" applyFill="1" applyBorder="1" applyAlignment="1">
      <alignment horizontal="center"/>
    </xf>
    <xf numFmtId="0" fontId="12" fillId="0" borderId="3" xfId="0" applyFont="1" applyBorder="1" applyAlignment="1">
      <alignment horizontal="center"/>
    </xf>
    <xf numFmtId="0" fontId="12" fillId="0" borderId="12" xfId="0" applyFont="1" applyBorder="1" applyAlignment="1">
      <alignment horizontal="center"/>
    </xf>
    <xf numFmtId="0" fontId="13" fillId="0" borderId="8" xfId="0" applyFont="1" applyBorder="1"/>
    <xf numFmtId="0" fontId="13" fillId="0" borderId="0" xfId="0" applyFont="1"/>
    <xf numFmtId="0" fontId="13" fillId="3" borderId="8" xfId="0" applyFont="1" applyFill="1" applyBorder="1"/>
    <xf numFmtId="0" fontId="13" fillId="0" borderId="0" xfId="0" applyFont="1" applyBorder="1"/>
    <xf numFmtId="0" fontId="13" fillId="0" borderId="11" xfId="0" applyFont="1" applyBorder="1"/>
    <xf numFmtId="0" fontId="13" fillId="0" borderId="15" xfId="0" applyFont="1" applyBorder="1"/>
    <xf numFmtId="0" fontId="14" fillId="2" borderId="8" xfId="0" applyFont="1" applyFill="1" applyBorder="1"/>
    <xf numFmtId="166" fontId="14" fillId="3" borderId="8" xfId="1" applyNumberFormat="1" applyFont="1" applyFill="1" applyBorder="1"/>
    <xf numFmtId="3" fontId="14" fillId="2" borderId="0" xfId="0" applyNumberFormat="1" applyFont="1" applyFill="1"/>
    <xf numFmtId="3" fontId="14" fillId="2" borderId="0" xfId="0" applyNumberFormat="1" applyFont="1" applyFill="1" applyBorder="1"/>
    <xf numFmtId="3" fontId="14" fillId="0" borderId="11" xfId="0" applyNumberFormat="1" applyFont="1" applyFill="1" applyBorder="1"/>
    <xf numFmtId="3" fontId="14" fillId="2" borderId="15" xfId="0" applyNumberFormat="1" applyFont="1" applyFill="1" applyBorder="1"/>
    <xf numFmtId="3" fontId="14" fillId="2" borderId="11" xfId="0" applyNumberFormat="1" applyFont="1" applyFill="1" applyBorder="1"/>
    <xf numFmtId="0" fontId="13" fillId="2" borderId="0" xfId="0" applyFont="1" applyFill="1"/>
    <xf numFmtId="0" fontId="15" fillId="2" borderId="8" xfId="0" applyFont="1" applyFill="1" applyBorder="1" applyAlignment="1">
      <alignment horizontal="left" indent="2"/>
    </xf>
    <xf numFmtId="9" fontId="13" fillId="2" borderId="0" xfId="2" applyFont="1" applyFill="1"/>
    <xf numFmtId="9" fontId="13" fillId="3" borderId="8" xfId="2" applyFont="1" applyFill="1" applyBorder="1"/>
    <xf numFmtId="9" fontId="13" fillId="2" borderId="0" xfId="2" applyFont="1" applyFill="1" applyBorder="1"/>
    <xf numFmtId="9" fontId="13" fillId="2" borderId="11" xfId="2" applyFont="1" applyFill="1" applyBorder="1"/>
    <xf numFmtId="9" fontId="13" fillId="2" borderId="15" xfId="2" applyFont="1" applyFill="1" applyBorder="1"/>
    <xf numFmtId="0" fontId="16" fillId="2" borderId="8" xfId="0" applyFont="1" applyFill="1" applyBorder="1"/>
    <xf numFmtId="0" fontId="13" fillId="2" borderId="0" xfId="0" applyFont="1" applyFill="1" applyBorder="1"/>
    <xf numFmtId="0" fontId="13" fillId="2" borderId="11" xfId="0" applyFont="1" applyFill="1" applyBorder="1"/>
    <xf numFmtId="0" fontId="13" fillId="2" borderId="15" xfId="0" applyFont="1" applyFill="1" applyBorder="1"/>
    <xf numFmtId="0" fontId="14" fillId="2" borderId="8" xfId="0" applyFont="1" applyFill="1" applyBorder="1" applyAlignment="1">
      <alignment horizontal="left" indent="1"/>
    </xf>
    <xf numFmtId="0" fontId="13" fillId="2" borderId="8" xfId="0" applyFont="1" applyFill="1" applyBorder="1" applyAlignment="1">
      <alignment horizontal="left" indent="1"/>
    </xf>
    <xf numFmtId="3" fontId="13" fillId="2" borderId="0" xfId="0" applyNumberFormat="1" applyFont="1" applyFill="1"/>
    <xf numFmtId="166" fontId="13" fillId="3" borderId="8" xfId="1" applyNumberFormat="1" applyFont="1" applyFill="1" applyBorder="1"/>
    <xf numFmtId="3" fontId="13" fillId="2" borderId="0" xfId="0" applyNumberFormat="1" applyFont="1" applyFill="1" applyBorder="1"/>
    <xf numFmtId="3" fontId="13" fillId="2" borderId="11" xfId="0" applyNumberFormat="1" applyFont="1" applyFill="1" applyBorder="1"/>
    <xf numFmtId="3" fontId="13" fillId="2" borderId="15" xfId="0" applyNumberFormat="1" applyFont="1" applyFill="1" applyBorder="1"/>
    <xf numFmtId="0" fontId="13" fillId="0" borderId="11" xfId="0" applyFont="1" applyFill="1" applyBorder="1"/>
    <xf numFmtId="166" fontId="14" fillId="2" borderId="0" xfId="0" applyNumberFormat="1" applyFont="1" applyFill="1"/>
    <xf numFmtId="166" fontId="14" fillId="3" borderId="8" xfId="0" applyNumberFormat="1" applyFont="1" applyFill="1" applyBorder="1"/>
    <xf numFmtId="0" fontId="14" fillId="2" borderId="0" xfId="0" applyFont="1" applyFill="1"/>
    <xf numFmtId="0" fontId="14" fillId="2" borderId="0" xfId="0" applyFont="1" applyFill="1" applyBorder="1"/>
    <xf numFmtId="0" fontId="14" fillId="2" borderId="11" xfId="0" applyFont="1" applyFill="1" applyBorder="1"/>
    <xf numFmtId="0" fontId="14" fillId="2" borderId="15" xfId="0" applyFont="1" applyFill="1" applyBorder="1"/>
    <xf numFmtId="166" fontId="13" fillId="3" borderId="8" xfId="0" applyNumberFormat="1" applyFont="1" applyFill="1" applyBorder="1"/>
    <xf numFmtId="0" fontId="14" fillId="0" borderId="8" xfId="0" applyFont="1" applyBorder="1"/>
    <xf numFmtId="0" fontId="13" fillId="0" borderId="8" xfId="0" applyFont="1" applyFill="1" applyBorder="1" applyAlignment="1">
      <alignment horizontal="left" indent="1"/>
    </xf>
    <xf numFmtId="0" fontId="13" fillId="0" borderId="0" xfId="0" applyFont="1" applyFill="1"/>
    <xf numFmtId="0" fontId="13" fillId="0" borderId="0" xfId="0" applyFont="1" applyFill="1" applyBorder="1"/>
    <xf numFmtId="0" fontId="13" fillId="0" borderId="15" xfId="0" applyFont="1" applyFill="1" applyBorder="1"/>
    <xf numFmtId="0" fontId="14" fillId="0" borderId="8" xfId="0" applyFont="1" applyFill="1" applyBorder="1"/>
    <xf numFmtId="166" fontId="14" fillId="0" borderId="0" xfId="0" applyNumberFormat="1" applyFont="1" applyFill="1"/>
    <xf numFmtId="3" fontId="14" fillId="0" borderId="0" xfId="0" applyNumberFormat="1" applyFont="1" applyFill="1" applyBorder="1"/>
    <xf numFmtId="166" fontId="14" fillId="0" borderId="15" xfId="0" applyNumberFormat="1" applyFont="1" applyFill="1" applyBorder="1"/>
    <xf numFmtId="166" fontId="14" fillId="0" borderId="0" xfId="0" applyNumberFormat="1" applyFont="1" applyFill="1" applyBorder="1"/>
    <xf numFmtId="166" fontId="14" fillId="2" borderId="11" xfId="0" applyNumberFormat="1" applyFont="1" applyFill="1" applyBorder="1"/>
    <xf numFmtId="3" fontId="14" fillId="3" borderId="8" xfId="0" applyNumberFormat="1" applyFont="1" applyFill="1" applyBorder="1"/>
    <xf numFmtId="0" fontId="14" fillId="0" borderId="11" xfId="0" applyFont="1" applyFill="1" applyBorder="1"/>
    <xf numFmtId="9" fontId="13" fillId="3" borderId="8" xfId="2" applyNumberFormat="1" applyFont="1" applyFill="1" applyBorder="1"/>
    <xf numFmtId="9" fontId="13" fillId="2" borderId="0" xfId="2" applyNumberFormat="1" applyFont="1" applyFill="1"/>
    <xf numFmtId="9" fontId="13" fillId="2" borderId="0" xfId="2" applyNumberFormat="1" applyFont="1" applyFill="1" applyBorder="1"/>
    <xf numFmtId="9" fontId="13" fillId="2" borderId="11" xfId="2" applyNumberFormat="1" applyFont="1" applyFill="1" applyBorder="1"/>
    <xf numFmtId="9" fontId="13" fillId="2" borderId="15" xfId="2" applyNumberFormat="1" applyFont="1" applyFill="1" applyBorder="1"/>
    <xf numFmtId="0" fontId="14" fillId="3" borderId="8" xfId="0" applyFont="1" applyFill="1" applyBorder="1"/>
    <xf numFmtId="166" fontId="14" fillId="2" borderId="15" xfId="0" applyNumberFormat="1" applyFont="1" applyFill="1" applyBorder="1"/>
    <xf numFmtId="166" fontId="14" fillId="2" borderId="0" xfId="0" applyNumberFormat="1" applyFont="1" applyFill="1" applyBorder="1"/>
    <xf numFmtId="0" fontId="13" fillId="2" borderId="8" xfId="0" applyFont="1" applyFill="1" applyBorder="1"/>
    <xf numFmtId="9" fontId="13" fillId="0" borderId="11" xfId="2" applyFont="1" applyFill="1" applyBorder="1"/>
    <xf numFmtId="3" fontId="13" fillId="3" borderId="8" xfId="1" applyNumberFormat="1" applyFont="1" applyFill="1" applyBorder="1"/>
    <xf numFmtId="3" fontId="13" fillId="2" borderId="0" xfId="1" applyNumberFormat="1" applyFont="1" applyFill="1"/>
    <xf numFmtId="3" fontId="13" fillId="2" borderId="0" xfId="1" applyNumberFormat="1" applyFont="1" applyFill="1" applyBorder="1"/>
    <xf numFmtId="3" fontId="13" fillId="0" borderId="11" xfId="1" applyNumberFormat="1" applyFont="1" applyFill="1" applyBorder="1"/>
    <xf numFmtId="3" fontId="13" fillId="2" borderId="15" xfId="1" applyNumberFormat="1" applyFont="1" applyFill="1" applyBorder="1"/>
    <xf numFmtId="3" fontId="13" fillId="2" borderId="11" xfId="1" applyNumberFormat="1" applyFont="1" applyFill="1" applyBorder="1"/>
    <xf numFmtId="0" fontId="14" fillId="2" borderId="9" xfId="0" applyFont="1" applyFill="1" applyBorder="1"/>
    <xf numFmtId="0" fontId="13" fillId="2" borderId="4" xfId="0" applyFont="1" applyFill="1" applyBorder="1"/>
    <xf numFmtId="166" fontId="13" fillId="3" borderId="9" xfId="1" applyNumberFormat="1" applyFont="1" applyFill="1" applyBorder="1"/>
    <xf numFmtId="0" fontId="13" fillId="0" borderId="12" xfId="0" applyFont="1" applyFill="1" applyBorder="1"/>
    <xf numFmtId="0" fontId="13" fillId="2" borderId="3" xfId="0" applyFont="1" applyFill="1" applyBorder="1"/>
    <xf numFmtId="3" fontId="13" fillId="2" borderId="12" xfId="0" applyNumberFormat="1" applyFont="1" applyFill="1" applyBorder="1"/>
    <xf numFmtId="0" fontId="13" fillId="2" borderId="8" xfId="0" applyFont="1" applyFill="1" applyBorder="1" applyAlignment="1">
      <alignment horizontal="left" indent="2"/>
    </xf>
    <xf numFmtId="0" fontId="11" fillId="0" borderId="9" xfId="0" applyFont="1" applyBorder="1"/>
    <xf numFmtId="166" fontId="13" fillId="2" borderId="0" xfId="1" applyNumberFormat="1" applyFont="1" applyFill="1" applyBorder="1"/>
    <xf numFmtId="165" fontId="13" fillId="2" borderId="0" xfId="2" applyNumberFormat="1" applyFont="1" applyFill="1" applyBorder="1"/>
    <xf numFmtId="9" fontId="14" fillId="3" borderId="8" xfId="2" applyNumberFormat="1" applyFont="1" applyFill="1" applyBorder="1"/>
    <xf numFmtId="165" fontId="13" fillId="0" borderId="0" xfId="2" applyNumberFormat="1" applyFont="1" applyBorder="1"/>
    <xf numFmtId="165" fontId="14" fillId="3" borderId="8" xfId="2" applyNumberFormat="1" applyFont="1" applyFill="1" applyBorder="1"/>
    <xf numFmtId="166" fontId="12" fillId="0" borderId="4" xfId="1" applyNumberFormat="1" applyFont="1" applyBorder="1"/>
    <xf numFmtId="166" fontId="12" fillId="3" borderId="9" xfId="1" applyNumberFormat="1" applyFont="1" applyFill="1" applyBorder="1"/>
    <xf numFmtId="0" fontId="11" fillId="0" borderId="3" xfId="0" applyFont="1" applyBorder="1"/>
    <xf numFmtId="0" fontId="11" fillId="0" borderId="4" xfId="0" applyFont="1" applyBorder="1"/>
    <xf numFmtId="0" fontId="11" fillId="0" borderId="0" xfId="0" applyFont="1" applyFill="1" applyBorder="1"/>
    <xf numFmtId="0" fontId="11" fillId="0" borderId="0" xfId="0" applyFont="1" applyAlignment="1">
      <alignment horizontal="left" indent="1"/>
    </xf>
    <xf numFmtId="0" fontId="17" fillId="0" borderId="0" xfId="3" applyFont="1" applyAlignment="1" applyProtection="1">
      <alignment horizontal="left" indent="3"/>
    </xf>
    <xf numFmtId="0" fontId="11" fillId="0" borderId="0" xfId="0" applyFont="1" applyBorder="1"/>
    <xf numFmtId="0" fontId="12" fillId="0" borderId="5" xfId="0" applyFont="1" applyBorder="1" applyAlignment="1">
      <alignment horizontal="center"/>
    </xf>
    <xf numFmtId="0" fontId="12" fillId="3" borderId="7" xfId="0" applyFont="1" applyFill="1" applyBorder="1" applyAlignment="1">
      <alignment horizontal="center"/>
    </xf>
    <xf numFmtId="0" fontId="13" fillId="3" borderId="13" xfId="0" applyFont="1" applyFill="1" applyBorder="1"/>
    <xf numFmtId="0" fontId="13" fillId="0" borderId="14" xfId="0" applyFont="1" applyBorder="1"/>
    <xf numFmtId="0" fontId="13" fillId="2" borderId="8" xfId="0" applyFont="1" applyFill="1" applyBorder="1" applyAlignment="1">
      <alignment horizontal="right"/>
    </xf>
    <xf numFmtId="166" fontId="13" fillId="2" borderId="4" xfId="1" applyNumberFormat="1" applyFont="1" applyFill="1" applyBorder="1"/>
    <xf numFmtId="166" fontId="14" fillId="3" borderId="9" xfId="1" applyNumberFormat="1" applyFont="1" applyFill="1" applyBorder="1"/>
    <xf numFmtId="166" fontId="13" fillId="2" borderId="15" xfId="1" applyNumberFormat="1" applyFont="1" applyFill="1" applyBorder="1"/>
    <xf numFmtId="165" fontId="13" fillId="2" borderId="15" xfId="2" applyNumberFormat="1" applyFont="1" applyFill="1" applyBorder="1"/>
    <xf numFmtId="166" fontId="13" fillId="2" borderId="11" xfId="1" applyNumberFormat="1" applyFont="1" applyFill="1" applyBorder="1"/>
    <xf numFmtId="165" fontId="13" fillId="2" borderId="11" xfId="2" applyNumberFormat="1" applyFont="1" applyFill="1" applyBorder="1"/>
    <xf numFmtId="0" fontId="11" fillId="0" borderId="12" xfId="0" applyFont="1" applyBorder="1"/>
    <xf numFmtId="0" fontId="12" fillId="0" borderId="16" xfId="0" applyFont="1" applyBorder="1" applyAlignment="1">
      <alignment horizontal="center"/>
    </xf>
    <xf numFmtId="166" fontId="13" fillId="2" borderId="3" xfId="1" applyNumberFormat="1" applyFont="1" applyFill="1" applyBorder="1"/>
    <xf numFmtId="0" fontId="12" fillId="0" borderId="17" xfId="0" applyFont="1" applyBorder="1" applyAlignment="1">
      <alignment horizontal="center"/>
    </xf>
    <xf numFmtId="166" fontId="13" fillId="2" borderId="12" xfId="1" applyNumberFormat="1" applyFont="1" applyFill="1" applyBorder="1"/>
    <xf numFmtId="0" fontId="13" fillId="2" borderId="9" xfId="0" applyFont="1" applyFill="1" applyBorder="1"/>
    <xf numFmtId="0" fontId="12" fillId="0" borderId="7" xfId="0" applyFont="1" applyBorder="1"/>
    <xf numFmtId="0" fontId="18" fillId="0" borderId="0" xfId="0" applyFont="1"/>
    <xf numFmtId="0" fontId="14" fillId="0" borderId="0" xfId="0" applyFont="1" applyAlignment="1">
      <alignment vertical="top"/>
    </xf>
    <xf numFmtId="0" fontId="13" fillId="0" borderId="0" xfId="0" applyFont="1" applyAlignment="1">
      <alignment wrapText="1"/>
    </xf>
    <xf numFmtId="0" fontId="13" fillId="0" borderId="0" xfId="0" applyFont="1" applyAlignment="1">
      <alignment vertical="top"/>
    </xf>
    <xf numFmtId="0" fontId="13" fillId="0" borderId="0" xfId="0" applyFont="1" applyAlignment="1">
      <alignment vertical="top" wrapText="1"/>
    </xf>
    <xf numFmtId="0" fontId="10" fillId="0" borderId="0" xfId="0" applyFont="1" applyBorder="1" applyAlignment="1">
      <alignment vertical="top"/>
    </xf>
    <xf numFmtId="3" fontId="13" fillId="2" borderId="4" xfId="0" applyNumberFormat="1" applyFont="1" applyFill="1" applyBorder="1"/>
    <xf numFmtId="0" fontId="13" fillId="0" borderId="10" xfId="0" applyFont="1" applyBorder="1"/>
    <xf numFmtId="0" fontId="13" fillId="0" borderId="2" xfId="0" applyFont="1" applyBorder="1"/>
    <xf numFmtId="0" fontId="13" fillId="0" borderId="18" xfId="0" applyFont="1" applyBorder="1"/>
    <xf numFmtId="0" fontId="12" fillId="3" borderId="10" xfId="0" applyFont="1" applyFill="1" applyBorder="1" applyAlignment="1">
      <alignment horizontal="center"/>
    </xf>
    <xf numFmtId="0" fontId="12" fillId="3" borderId="12" xfId="0" applyFont="1" applyFill="1" applyBorder="1" applyAlignment="1">
      <alignment horizontal="center"/>
    </xf>
    <xf numFmtId="0" fontId="13" fillId="3" borderId="10" xfId="0" applyFont="1" applyFill="1" applyBorder="1"/>
    <xf numFmtId="3" fontId="14" fillId="3" borderId="11" xfId="0" applyNumberFormat="1" applyFont="1" applyFill="1" applyBorder="1"/>
    <xf numFmtId="9" fontId="13" fillId="3" borderId="11" xfId="2" applyFont="1" applyFill="1" applyBorder="1"/>
    <xf numFmtId="0" fontId="13" fillId="3" borderId="11" xfId="0" applyFont="1" applyFill="1" applyBorder="1"/>
    <xf numFmtId="3" fontId="13" fillId="3" borderId="11" xfId="0" applyNumberFormat="1" applyFont="1" applyFill="1" applyBorder="1"/>
    <xf numFmtId="0" fontId="14" fillId="3" borderId="11" xfId="0" applyFont="1" applyFill="1" applyBorder="1"/>
    <xf numFmtId="9" fontId="13" fillId="3" borderId="11" xfId="2" applyNumberFormat="1" applyFont="1" applyFill="1" applyBorder="1"/>
    <xf numFmtId="3" fontId="13" fillId="3" borderId="11" xfId="1" applyNumberFormat="1" applyFont="1" applyFill="1" applyBorder="1"/>
    <xf numFmtId="3" fontId="13" fillId="3" borderId="12" xfId="0" applyNumberFormat="1" applyFont="1" applyFill="1" applyBorder="1"/>
    <xf numFmtId="0" fontId="9" fillId="4" borderId="0" xfId="0" applyFont="1" applyFill="1" applyBorder="1" applyAlignment="1">
      <alignment horizontal="left" wrapText="1"/>
    </xf>
    <xf numFmtId="0" fontId="10" fillId="0" borderId="0" xfId="0" applyFont="1" applyAlignment="1">
      <alignment vertical="top" wrapText="1"/>
    </xf>
    <xf numFmtId="0" fontId="10" fillId="0" borderId="4" xfId="0" applyFont="1" applyBorder="1" applyAlignment="1">
      <alignment vertical="top" wrapText="1"/>
    </xf>
    <xf numFmtId="0" fontId="14" fillId="0" borderId="0" xfId="0" applyFont="1" applyAlignment="1">
      <alignment vertical="top"/>
    </xf>
    <xf numFmtId="0" fontId="14" fillId="0" borderId="0" xfId="0" applyFont="1" applyAlignment="1"/>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104775</xdr:rowOff>
    </xdr:from>
    <xdr:to>
      <xdr:col>1</xdr:col>
      <xdr:colOff>485775</xdr:colOff>
      <xdr:row>2</xdr:row>
      <xdr:rowOff>139700</xdr:rowOff>
    </xdr:to>
    <xdr:pic>
      <xdr:nvPicPr>
        <xdr:cNvPr id="4" name="Picture 3"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219075" y="104775"/>
          <a:ext cx="409575" cy="415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447675</xdr:colOff>
      <xdr:row>1</xdr:row>
      <xdr:rowOff>425450</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400050"/>
          <a:ext cx="409575" cy="415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447675</xdr:colOff>
      <xdr:row>1</xdr:row>
      <xdr:rowOff>415925</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390525"/>
          <a:ext cx="409575" cy="415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0</xdr:col>
      <xdr:colOff>457200</xdr:colOff>
      <xdr:row>1</xdr:row>
      <xdr:rowOff>415925</xdr:rowOff>
    </xdr:to>
    <xdr:pic>
      <xdr:nvPicPr>
        <xdr:cNvPr id="2" name="Picture 1"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47625" y="361950"/>
          <a:ext cx="409575" cy="415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29"/>
  <sheetViews>
    <sheetView showGridLines="0" tabSelected="1" view="pageBreakPreview" zoomScale="85" zoomScaleNormal="100" zoomScaleSheetLayoutView="85" workbookViewId="0">
      <selection activeCell="K10" sqref="K10"/>
    </sheetView>
  </sheetViews>
  <sheetFormatPr defaultRowHeight="14.25"/>
  <cols>
    <col min="1" max="1" width="2.125" customWidth="1"/>
  </cols>
  <sheetData>
    <row r="4" spans="2:4" ht="23.25">
      <c r="B4" s="3" t="s">
        <v>55</v>
      </c>
    </row>
    <row r="6" spans="2:4" ht="23.25">
      <c r="C6" s="4" t="s">
        <v>68</v>
      </c>
    </row>
    <row r="9" spans="2:4" ht="15">
      <c r="C9" s="5" t="s">
        <v>36</v>
      </c>
      <c r="D9" s="6"/>
    </row>
    <row r="11" spans="2:4" ht="15">
      <c r="C11" s="7" t="s">
        <v>37</v>
      </c>
    </row>
    <row r="12" spans="2:4" ht="15">
      <c r="C12" s="7" t="s">
        <v>60</v>
      </c>
    </row>
    <row r="13" spans="2:4" ht="15">
      <c r="C13" s="7" t="s">
        <v>61</v>
      </c>
    </row>
    <row r="14" spans="2:4" ht="15">
      <c r="C14" s="7" t="s">
        <v>38</v>
      </c>
    </row>
    <row r="19" spans="3:13">
      <c r="C19" t="s">
        <v>39</v>
      </c>
    </row>
    <row r="20" spans="3:13">
      <c r="C20" t="s">
        <v>40</v>
      </c>
    </row>
    <row r="21" spans="3:13">
      <c r="C21" s="8" t="s">
        <v>63</v>
      </c>
    </row>
    <row r="22" spans="3:13" ht="15">
      <c r="C22" s="9" t="s">
        <v>41</v>
      </c>
    </row>
    <row r="25" spans="3:13" ht="24.75" customHeight="1">
      <c r="C25" s="151" t="s">
        <v>69</v>
      </c>
      <c r="D25" s="151"/>
      <c r="E25" s="151"/>
      <c r="F25" s="151"/>
      <c r="G25" s="151"/>
      <c r="H25" s="151"/>
      <c r="I25" s="151"/>
      <c r="J25" s="151"/>
      <c r="K25" s="151"/>
      <c r="L25" s="151"/>
      <c r="M25" s="151"/>
    </row>
    <row r="26" spans="3:13">
      <c r="C26" s="151"/>
      <c r="D26" s="151"/>
      <c r="E26" s="151"/>
      <c r="F26" s="151"/>
      <c r="G26" s="151"/>
      <c r="H26" s="151"/>
      <c r="I26" s="151"/>
      <c r="J26" s="151"/>
      <c r="K26" s="151"/>
      <c r="L26" s="151"/>
      <c r="M26" s="151"/>
    </row>
    <row r="27" spans="3:13">
      <c r="C27" s="151"/>
      <c r="D27" s="151"/>
      <c r="E27" s="151"/>
      <c r="F27" s="151"/>
      <c r="G27" s="151"/>
      <c r="H27" s="151"/>
      <c r="I27" s="151"/>
      <c r="J27" s="151"/>
      <c r="K27" s="151"/>
      <c r="L27" s="151"/>
      <c r="M27" s="151"/>
    </row>
    <row r="28" spans="3:13">
      <c r="C28" s="151"/>
      <c r="D28" s="151"/>
      <c r="E28" s="151"/>
      <c r="F28" s="151"/>
      <c r="G28" s="151"/>
      <c r="H28" s="151"/>
      <c r="I28" s="151"/>
      <c r="J28" s="151"/>
      <c r="K28" s="151"/>
      <c r="L28" s="151"/>
      <c r="M28" s="151"/>
    </row>
    <row r="29" spans="3:13">
      <c r="C29" s="151"/>
      <c r="D29" s="151"/>
      <c r="E29" s="151"/>
      <c r="F29" s="151"/>
      <c r="G29" s="151"/>
      <c r="H29" s="151"/>
      <c r="I29" s="151"/>
      <c r="J29" s="151"/>
      <c r="K29" s="151"/>
      <c r="L29" s="151"/>
      <c r="M29" s="151"/>
    </row>
  </sheetData>
  <mergeCells count="1">
    <mergeCell ref="C25:M29"/>
  </mergeCells>
  <pageMargins left="0.23622047244094491" right="0.23622047244094491" top="0.74803149606299213" bottom="0.74803149606299213" header="0.31496062992125984" footer="0.31496062992125984"/>
  <pageSetup paperSize="9"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zoomScaleNormal="100" workbookViewId="0">
      <pane xSplit="1" ySplit="4" topLeftCell="B5" activePane="bottomRight" state="frozen"/>
      <selection activeCell="O5" sqref="O5"/>
      <selection pane="topRight" activeCell="O5" sqref="O5"/>
      <selection pane="bottomLeft" activeCell="O5" sqref="O5"/>
      <selection pane="bottomRight" activeCell="R6" sqref="R6"/>
    </sheetView>
  </sheetViews>
  <sheetFormatPr defaultColWidth="9.125" defaultRowHeight="14.25"/>
  <cols>
    <col min="1" max="1" width="28.75" style="11" customWidth="1"/>
    <col min="2" max="6" width="9.125" style="11" hidden="1" customWidth="1"/>
    <col min="7" max="16384" width="9.125" style="11"/>
  </cols>
  <sheetData>
    <row r="1" spans="1:17" ht="30.95" customHeight="1">
      <c r="A1" s="10"/>
    </row>
    <row r="2" spans="1:17" ht="36" customHeight="1">
      <c r="A2" s="12"/>
    </row>
    <row r="3" spans="1:17" ht="15">
      <c r="A3" s="13"/>
      <c r="B3" s="16" t="s">
        <v>0</v>
      </c>
      <c r="C3" s="14" t="s">
        <v>1</v>
      </c>
      <c r="D3" s="14" t="s">
        <v>2</v>
      </c>
      <c r="E3" s="17" t="s">
        <v>3</v>
      </c>
      <c r="F3" s="15" t="s">
        <v>4</v>
      </c>
      <c r="G3" s="16" t="s">
        <v>0</v>
      </c>
      <c r="H3" s="14" t="s">
        <v>1</v>
      </c>
      <c r="I3" s="14" t="s">
        <v>2</v>
      </c>
      <c r="J3" s="17" t="s">
        <v>3</v>
      </c>
      <c r="K3" s="140" t="s">
        <v>4</v>
      </c>
      <c r="L3" s="17" t="s">
        <v>0</v>
      </c>
      <c r="M3" s="17" t="s">
        <v>1</v>
      </c>
      <c r="N3" s="17" t="s">
        <v>2</v>
      </c>
      <c r="O3" s="17" t="s">
        <v>3</v>
      </c>
      <c r="P3" s="140" t="s">
        <v>4</v>
      </c>
      <c r="Q3" s="17" t="s">
        <v>0</v>
      </c>
    </row>
    <row r="4" spans="1:17" ht="15">
      <c r="A4" s="18" t="s">
        <v>33</v>
      </c>
      <c r="B4" s="21">
        <v>2012</v>
      </c>
      <c r="C4" s="19">
        <v>2012</v>
      </c>
      <c r="D4" s="19">
        <v>2012</v>
      </c>
      <c r="E4" s="22">
        <v>2012</v>
      </c>
      <c r="F4" s="20">
        <v>2012</v>
      </c>
      <c r="G4" s="21">
        <v>2013</v>
      </c>
      <c r="H4" s="19">
        <v>2013</v>
      </c>
      <c r="I4" s="19">
        <v>2013</v>
      </c>
      <c r="J4" s="22">
        <v>2013</v>
      </c>
      <c r="K4" s="141">
        <v>2013</v>
      </c>
      <c r="L4" s="22">
        <v>2014</v>
      </c>
      <c r="M4" s="22">
        <v>2014</v>
      </c>
      <c r="N4" s="22">
        <v>2014</v>
      </c>
      <c r="O4" s="22">
        <v>2014</v>
      </c>
      <c r="P4" s="141">
        <v>2014</v>
      </c>
      <c r="Q4" s="22">
        <v>2015</v>
      </c>
    </row>
    <row r="5" spans="1:17" s="24" customFormat="1" ht="12.75">
      <c r="A5" s="23"/>
      <c r="C5" s="26"/>
      <c r="D5" s="26"/>
      <c r="E5" s="27"/>
      <c r="F5" s="25"/>
      <c r="G5" s="28"/>
      <c r="H5" s="26"/>
      <c r="I5" s="26"/>
      <c r="J5" s="27"/>
      <c r="K5" s="142"/>
      <c r="L5" s="26"/>
      <c r="M5" s="138"/>
      <c r="N5" s="138"/>
      <c r="O5" s="137"/>
      <c r="P5" s="142"/>
      <c r="Q5" s="137"/>
    </row>
    <row r="6" spans="1:17" s="36" customFormat="1" ht="12.75">
      <c r="A6" s="29" t="s">
        <v>17</v>
      </c>
      <c r="B6" s="31">
        <v>1571</v>
      </c>
      <c r="C6" s="32">
        <v>1428</v>
      </c>
      <c r="D6" s="32">
        <v>1315</v>
      </c>
      <c r="E6" s="33">
        <v>1258</v>
      </c>
      <c r="F6" s="30">
        <v>5572</v>
      </c>
      <c r="G6" s="34">
        <v>1144</v>
      </c>
      <c r="H6" s="32">
        <v>1130</v>
      </c>
      <c r="I6" s="32">
        <v>1118</v>
      </c>
      <c r="J6" s="35">
        <v>1127</v>
      </c>
      <c r="K6" s="143">
        <f>SUM(G6:J6)</f>
        <v>4519</v>
      </c>
      <c r="L6" s="32">
        <v>1103</v>
      </c>
      <c r="M6" s="32">
        <v>1087</v>
      </c>
      <c r="N6" s="32">
        <v>1102</v>
      </c>
      <c r="O6" s="35">
        <v>1108</v>
      </c>
      <c r="P6" s="143">
        <f ca="1">SUM(L6:O6)</f>
        <v>4400</v>
      </c>
      <c r="Q6" s="35">
        <v>1054</v>
      </c>
    </row>
    <row r="7" spans="1:17" s="36" customFormat="1" ht="12.75">
      <c r="A7" s="37" t="s">
        <v>64</v>
      </c>
      <c r="B7" s="38" t="e">
        <f ca="1">+B6/#REF!-1</f>
        <v>#REF!</v>
      </c>
      <c r="C7" s="40" t="e">
        <f ca="1">+C6/#REF!-1</f>
        <v>#REF!</v>
      </c>
      <c r="D7" s="40" t="e">
        <f ca="1">+D6/#REF!-1</f>
        <v>#REF!</v>
      </c>
      <c r="E7" s="41" t="e">
        <f ca="1">+E6/#REF!-1</f>
        <v>#REF!</v>
      </c>
      <c r="F7" s="39" t="e">
        <f ca="1">+F6/#REF!-1</f>
        <v>#REF!</v>
      </c>
      <c r="G7" s="42">
        <f t="shared" ref="G7:H7" ca="1" si="0">+G6/B6-1</f>
        <v>-0.27180140038192235</v>
      </c>
      <c r="H7" s="40">
        <f t="shared" ca="1" si="0"/>
        <v>-0.20868347338935578</v>
      </c>
      <c r="I7" s="40">
        <f t="shared" ref="I7:O7" si="1">+I6/D6-1</f>
        <v>-0.14980988593155897</v>
      </c>
      <c r="J7" s="41">
        <f t="shared" si="1"/>
        <v>-0.10413354531001595</v>
      </c>
      <c r="K7" s="144">
        <f t="shared" ca="1" si="1"/>
        <v>-0.18898061737257721</v>
      </c>
      <c r="L7" s="40">
        <f t="shared" si="1"/>
        <v>-3.5839160839160833E-2</v>
      </c>
      <c r="M7" s="40">
        <f t="shared" si="1"/>
        <v>-3.8053097345132736E-2</v>
      </c>
      <c r="N7" s="40">
        <f t="shared" si="1"/>
        <v>-1.4311270125223596E-2</v>
      </c>
      <c r="O7" s="41">
        <f t="shared" ca="1" si="1"/>
        <v>-1.685891748003554E-2</v>
      </c>
      <c r="P7" s="144">
        <f ca="1">+P6/K6-1</f>
        <v>-2.6333259570701428E-2</v>
      </c>
      <c r="Q7" s="41">
        <f ca="1">+Q6/L6-1</f>
        <v>-4.4424297370806887E-2</v>
      </c>
    </row>
    <row r="8" spans="1:17" s="36" customFormat="1" ht="12.75">
      <c r="A8" s="43"/>
      <c r="C8" s="44"/>
      <c r="D8" s="44"/>
      <c r="E8" s="45"/>
      <c r="F8" s="25"/>
      <c r="G8" s="46"/>
      <c r="H8" s="44"/>
      <c r="I8" s="44"/>
      <c r="J8" s="45"/>
      <c r="K8" s="145"/>
      <c r="L8" s="44"/>
      <c r="M8" s="44"/>
      <c r="N8" s="44"/>
      <c r="O8" s="45"/>
      <c r="P8" s="145"/>
      <c r="Q8" s="45"/>
    </row>
    <row r="9" spans="1:17" s="36" customFormat="1" ht="12.75">
      <c r="A9" s="47" t="s">
        <v>18</v>
      </c>
      <c r="C9" s="44"/>
      <c r="D9" s="44"/>
      <c r="E9" s="45"/>
      <c r="F9" s="25"/>
      <c r="G9" s="46"/>
      <c r="H9" s="44"/>
      <c r="I9" s="44"/>
      <c r="J9" s="45"/>
      <c r="K9" s="145"/>
      <c r="L9" s="44"/>
      <c r="M9" s="44"/>
      <c r="N9" s="44"/>
      <c r="O9" s="45"/>
      <c r="P9" s="145"/>
      <c r="Q9" s="45"/>
    </row>
    <row r="10" spans="1:17" s="36" customFormat="1" ht="12.75">
      <c r="A10" s="97" t="s">
        <v>19</v>
      </c>
      <c r="B10" s="49">
        <v>956</v>
      </c>
      <c r="C10" s="51">
        <v>942</v>
      </c>
      <c r="D10" s="51">
        <v>886</v>
      </c>
      <c r="E10" s="52">
        <v>780</v>
      </c>
      <c r="F10" s="50">
        <v>3564</v>
      </c>
      <c r="G10" s="53">
        <v>717</v>
      </c>
      <c r="H10" s="51">
        <v>718</v>
      </c>
      <c r="I10" s="51">
        <v>730</v>
      </c>
      <c r="J10" s="52">
        <v>711</v>
      </c>
      <c r="K10" s="146">
        <f>SUM(G10:J10)</f>
        <v>2876</v>
      </c>
      <c r="L10" s="51">
        <v>673</v>
      </c>
      <c r="M10" s="51">
        <v>660</v>
      </c>
      <c r="N10" s="51">
        <v>652</v>
      </c>
      <c r="O10" s="52">
        <v>607</v>
      </c>
      <c r="P10" s="146">
        <f ca="1">SUM(L10:O10)</f>
        <v>2592</v>
      </c>
      <c r="Q10" s="52">
        <v>573</v>
      </c>
    </row>
    <row r="11" spans="1:17" s="36" customFormat="1" ht="12.75">
      <c r="A11" s="97" t="s">
        <v>20</v>
      </c>
      <c r="B11" s="36">
        <v>323</v>
      </c>
      <c r="C11" s="44">
        <v>207</v>
      </c>
      <c r="D11" s="44">
        <v>157</v>
      </c>
      <c r="E11" s="54">
        <v>209</v>
      </c>
      <c r="F11" s="50">
        <v>896</v>
      </c>
      <c r="G11" s="46">
        <v>176</v>
      </c>
      <c r="H11" s="44">
        <v>171</v>
      </c>
      <c r="I11" s="51">
        <v>160</v>
      </c>
      <c r="J11" s="52">
        <v>196</v>
      </c>
      <c r="K11" s="146">
        <f ca="1">SUM(G11:J11)</f>
        <v>703</v>
      </c>
      <c r="L11" s="51">
        <v>220</v>
      </c>
      <c r="M11" s="51">
        <v>218</v>
      </c>
      <c r="N11" s="51">
        <v>218</v>
      </c>
      <c r="O11" s="52">
        <v>282</v>
      </c>
      <c r="P11" s="146">
        <f ca="1">SUM(L11:O11)</f>
        <v>938</v>
      </c>
      <c r="Q11" s="52">
        <v>277</v>
      </c>
    </row>
    <row r="12" spans="1:17" s="36" customFormat="1" ht="12.75">
      <c r="A12" s="97" t="s">
        <v>65</v>
      </c>
      <c r="B12" s="36">
        <v>7</v>
      </c>
      <c r="C12" s="44">
        <v>7</v>
      </c>
      <c r="D12" s="44">
        <v>6</v>
      </c>
      <c r="E12" s="45">
        <v>8</v>
      </c>
      <c r="F12" s="50">
        <v>28</v>
      </c>
      <c r="G12" s="46">
        <v>7</v>
      </c>
      <c r="H12" s="44">
        <v>8</v>
      </c>
      <c r="I12" s="51">
        <v>8</v>
      </c>
      <c r="J12" s="52">
        <v>8</v>
      </c>
      <c r="K12" s="146">
        <f ca="1">SUM(G12:J12)</f>
        <v>31</v>
      </c>
      <c r="L12" s="51">
        <v>7</v>
      </c>
      <c r="M12" s="51">
        <v>7</v>
      </c>
      <c r="N12" s="51">
        <v>6</v>
      </c>
      <c r="O12" s="52">
        <v>6</v>
      </c>
      <c r="P12" s="146">
        <f ca="1">SUM(L12:O12)</f>
        <v>26</v>
      </c>
      <c r="Q12" s="52">
        <v>6</v>
      </c>
    </row>
    <row r="13" spans="1:17" s="36" customFormat="1" ht="12.75">
      <c r="A13" s="47" t="s">
        <v>18</v>
      </c>
      <c r="B13" s="31">
        <v>1286</v>
      </c>
      <c r="C13" s="32">
        <v>1156</v>
      </c>
      <c r="D13" s="32">
        <v>1049</v>
      </c>
      <c r="E13" s="33">
        <v>997</v>
      </c>
      <c r="F13" s="56">
        <v>4488</v>
      </c>
      <c r="G13" s="34">
        <v>900</v>
      </c>
      <c r="H13" s="32">
        <f t="shared" ref="H13:M13" ca="1" si="2">SUM(H10:H12)</f>
        <v>897</v>
      </c>
      <c r="I13" s="32">
        <f t="shared" ca="1" si="2"/>
        <v>898</v>
      </c>
      <c r="J13" s="35">
        <f t="shared" ca="1" si="2"/>
        <v>915</v>
      </c>
      <c r="K13" s="143">
        <f t="shared" ca="1" si="2"/>
        <v>3610</v>
      </c>
      <c r="L13" s="32">
        <f t="shared" ca="1" si="2"/>
        <v>900</v>
      </c>
      <c r="M13" s="32">
        <f t="shared" ca="1" si="2"/>
        <v>885</v>
      </c>
      <c r="N13" s="32">
        <f t="shared" ref="N13:P13" ca="1" si="3">SUM(N10:N12)</f>
        <v>876</v>
      </c>
      <c r="O13" s="35">
        <f t="shared" ca="1" si="3"/>
        <v>895</v>
      </c>
      <c r="P13" s="143">
        <f t="shared" ca="1" si="3"/>
        <v>3556</v>
      </c>
      <c r="Q13" s="35">
        <f t="shared" ref="Q13" ca="1" si="4">SUM(Q10:Q12)</f>
        <v>856</v>
      </c>
    </row>
    <row r="14" spans="1:17" s="36" customFormat="1" ht="12.75">
      <c r="A14" s="37" t="s">
        <v>64</v>
      </c>
      <c r="B14" s="38">
        <f>+B13/#REF!-1</f>
        <v>-0.22249093107617901</v>
      </c>
      <c r="C14" s="40">
        <f>+C13/#REF!-1</f>
        <v>-0.27478042659974911</v>
      </c>
      <c r="D14" s="40">
        <f>+D13/#REF!-1</f>
        <v>-0.2760524499654935</v>
      </c>
      <c r="E14" s="41">
        <f>+E13/#REF!-1</f>
        <v>-0.23248652809853732</v>
      </c>
      <c r="F14" s="39">
        <f>+F13/#REF!-1</f>
        <v>-0.25150100066711145</v>
      </c>
      <c r="G14" s="42">
        <f t="shared" ref="G14:H14" si="5">+G13/B13-1</f>
        <v>-0.30015552099533438</v>
      </c>
      <c r="H14" s="40">
        <f t="shared" ca="1" si="5"/>
        <v>-0.22404844290657444</v>
      </c>
      <c r="I14" s="40">
        <f t="shared" ref="I14:O14" ca="1" si="6">+I13/D13-1</f>
        <v>-0.14394661582459489</v>
      </c>
      <c r="J14" s="41">
        <f t="shared" ca="1" si="6"/>
        <v>-8.2246740220662029E-2</v>
      </c>
      <c r="K14" s="144">
        <f t="shared" ca="1" si="6"/>
        <v>-0.19563279857397509</v>
      </c>
      <c r="L14" s="40">
        <f t="shared" ca="1" si="6"/>
        <v>0</v>
      </c>
      <c r="M14" s="40">
        <f t="shared" ca="1" si="6"/>
        <v>-1.3377926421404673E-2</v>
      </c>
      <c r="N14" s="40">
        <f t="shared" ca="1" si="6"/>
        <v>-2.4498886414253906E-2</v>
      </c>
      <c r="O14" s="41">
        <f t="shared" ca="1" si="6"/>
        <v>-2.1857923497267784E-2</v>
      </c>
      <c r="P14" s="144">
        <f ca="1">+P13/K13-1</f>
        <v>-1.4958448753462639E-2</v>
      </c>
      <c r="Q14" s="41">
        <f ca="1">+Q13/L13-1</f>
        <v>-4.8888888888888871E-2</v>
      </c>
    </row>
    <row r="15" spans="1:17" s="36" customFormat="1" ht="12.75">
      <c r="A15" s="47" t="s">
        <v>21</v>
      </c>
      <c r="C15" s="44"/>
      <c r="D15" s="44"/>
      <c r="E15" s="45"/>
      <c r="F15" s="50"/>
      <c r="G15" s="46"/>
      <c r="H15" s="44"/>
      <c r="I15" s="44"/>
      <c r="J15" s="45"/>
      <c r="K15" s="145"/>
      <c r="L15" s="44"/>
      <c r="M15" s="44"/>
      <c r="N15" s="44"/>
      <c r="O15" s="45"/>
      <c r="P15" s="145"/>
      <c r="Q15" s="45"/>
    </row>
    <row r="16" spans="1:17" s="36" customFormat="1" ht="12.75">
      <c r="A16" s="97" t="s">
        <v>19</v>
      </c>
      <c r="B16" s="36">
        <v>285</v>
      </c>
      <c r="C16" s="44">
        <v>271</v>
      </c>
      <c r="D16" s="44">
        <v>264</v>
      </c>
      <c r="E16" s="54">
        <v>256</v>
      </c>
      <c r="F16" s="50">
        <v>1076</v>
      </c>
      <c r="G16" s="46">
        <v>244</v>
      </c>
      <c r="H16" s="44">
        <v>232</v>
      </c>
      <c r="I16" s="51">
        <v>221</v>
      </c>
      <c r="J16" s="52">
        <v>211</v>
      </c>
      <c r="K16" s="146">
        <f t="shared" ref="K16:K18" si="7">SUM(G16:J16)</f>
        <v>908</v>
      </c>
      <c r="L16" s="51">
        <v>203</v>
      </c>
      <c r="M16" s="51">
        <v>202</v>
      </c>
      <c r="N16" s="51">
        <v>210</v>
      </c>
      <c r="O16" s="52">
        <v>201</v>
      </c>
      <c r="P16" s="146">
        <f ca="1">SUM(L16:O16)</f>
        <v>816</v>
      </c>
      <c r="Q16" s="52">
        <v>186</v>
      </c>
    </row>
    <row r="17" spans="1:17" s="36" customFormat="1" ht="12.75">
      <c r="A17" s="97" t="s">
        <v>20</v>
      </c>
      <c r="B17" s="36">
        <v>7</v>
      </c>
      <c r="C17" s="44">
        <v>8</v>
      </c>
      <c r="D17" s="44">
        <v>8</v>
      </c>
      <c r="E17" s="54">
        <v>13</v>
      </c>
      <c r="F17" s="50">
        <v>36</v>
      </c>
      <c r="G17" s="46">
        <v>7</v>
      </c>
      <c r="H17" s="44">
        <v>9</v>
      </c>
      <c r="I17" s="51">
        <v>7</v>
      </c>
      <c r="J17" s="52">
        <v>9</v>
      </c>
      <c r="K17" s="146">
        <f t="shared" si="7"/>
        <v>32</v>
      </c>
      <c r="L17" s="51">
        <v>7</v>
      </c>
      <c r="M17" s="51">
        <v>7</v>
      </c>
      <c r="N17" s="51">
        <v>22</v>
      </c>
      <c r="O17" s="52">
        <v>18</v>
      </c>
      <c r="P17" s="146">
        <f ca="1">SUM(L17:O17)</f>
        <v>54</v>
      </c>
      <c r="Q17" s="52">
        <v>18</v>
      </c>
    </row>
    <row r="18" spans="1:17" s="36" customFormat="1" ht="12.75">
      <c r="A18" s="97" t="s">
        <v>65</v>
      </c>
      <c r="B18" s="36">
        <v>35</v>
      </c>
      <c r="C18" s="44">
        <v>29</v>
      </c>
      <c r="D18" s="44">
        <v>32</v>
      </c>
      <c r="E18" s="45">
        <v>38</v>
      </c>
      <c r="F18" s="50">
        <v>134</v>
      </c>
      <c r="G18" s="46">
        <v>39</v>
      </c>
      <c r="H18" s="44">
        <v>45</v>
      </c>
      <c r="I18" s="51">
        <v>46</v>
      </c>
      <c r="J18" s="52">
        <v>47</v>
      </c>
      <c r="K18" s="146">
        <f t="shared" si="7"/>
        <v>177</v>
      </c>
      <c r="L18" s="51">
        <v>44</v>
      </c>
      <c r="M18" s="51">
        <v>46</v>
      </c>
      <c r="N18" s="51">
        <v>49</v>
      </c>
      <c r="O18" s="52">
        <v>49</v>
      </c>
      <c r="P18" s="146">
        <f ca="1">SUM(L18:O18)</f>
        <v>188</v>
      </c>
      <c r="Q18" s="52">
        <v>46</v>
      </c>
    </row>
    <row r="19" spans="1:17" s="36" customFormat="1" ht="12.75">
      <c r="A19" s="47" t="s">
        <v>21</v>
      </c>
      <c r="B19" s="57">
        <v>327</v>
      </c>
      <c r="C19" s="58">
        <v>308</v>
      </c>
      <c r="D19" s="58">
        <v>304</v>
      </c>
      <c r="E19" s="59">
        <v>307</v>
      </c>
      <c r="F19" s="56">
        <v>1246</v>
      </c>
      <c r="G19" s="60">
        <v>290</v>
      </c>
      <c r="H19" s="58">
        <f t="shared" ref="H19:M19" ca="1" si="8">SUM(H16:H18)</f>
        <v>286</v>
      </c>
      <c r="I19" s="58">
        <f t="shared" ca="1" si="8"/>
        <v>274</v>
      </c>
      <c r="J19" s="35">
        <f t="shared" ca="1" si="8"/>
        <v>267</v>
      </c>
      <c r="K19" s="143">
        <f t="shared" ca="1" si="8"/>
        <v>1117</v>
      </c>
      <c r="L19" s="58">
        <f t="shared" ca="1" si="8"/>
        <v>254</v>
      </c>
      <c r="M19" s="58">
        <f t="shared" ca="1" si="8"/>
        <v>255</v>
      </c>
      <c r="N19" s="58">
        <f t="shared" ref="N19:O19" ca="1" si="9">SUM(N16:N18)</f>
        <v>281</v>
      </c>
      <c r="O19" s="59">
        <f t="shared" ca="1" si="9"/>
        <v>268</v>
      </c>
      <c r="P19" s="143">
        <f t="shared" ref="P19" ca="1" si="10">SUM(P16:P18)</f>
        <v>1058</v>
      </c>
      <c r="Q19" s="59">
        <f t="shared" ref="Q19" ca="1" si="11">SUM(Q16:Q18)</f>
        <v>250</v>
      </c>
    </row>
    <row r="20" spans="1:17" s="24" customFormat="1" ht="12.75">
      <c r="A20" s="37" t="s">
        <v>64</v>
      </c>
      <c r="B20" s="38">
        <f>+B19/#REF!-1</f>
        <v>1.3191489361702127</v>
      </c>
      <c r="C20" s="40">
        <f>+C19/#REF!-1</f>
        <v>-7.2289156626506035E-2</v>
      </c>
      <c r="D20" s="40">
        <f>+D19/#REF!-1</f>
        <v>-0.12391930835734866</v>
      </c>
      <c r="E20" s="41">
        <f>+E19/#REF!-1</f>
        <v>-7.8078078078078095E-2</v>
      </c>
      <c r="F20" s="39">
        <f>+F19/#REF!-1</f>
        <v>8.0659150043365102E-2</v>
      </c>
      <c r="G20" s="42">
        <f t="shared" ref="G20" si="12">+G19/B19-1</f>
        <v>-0.11314984709480125</v>
      </c>
      <c r="H20" s="40">
        <f t="shared" ref="H20" ca="1" si="13">+H19/C19-1</f>
        <v>-7.1428571428571397E-2</v>
      </c>
      <c r="I20" s="40">
        <f t="shared" ref="I20:O20" ca="1" si="14">+I19/D19-1</f>
        <v>-9.8684210526315819E-2</v>
      </c>
      <c r="J20" s="41">
        <f t="shared" ca="1" si="14"/>
        <v>-0.13029315960912047</v>
      </c>
      <c r="K20" s="144">
        <f t="shared" ca="1" si="14"/>
        <v>-0.1035313001605136</v>
      </c>
      <c r="L20" s="40">
        <f t="shared" ca="1" si="14"/>
        <v>-0.12413793103448278</v>
      </c>
      <c r="M20" s="40">
        <f t="shared" ca="1" si="14"/>
        <v>-0.10839160839160844</v>
      </c>
      <c r="N20" s="40">
        <f t="shared" ca="1" si="14"/>
        <v>2.5547445255474477E-2</v>
      </c>
      <c r="O20" s="41">
        <f t="shared" ca="1" si="14"/>
        <v>3.7453183520599342E-3</v>
      </c>
      <c r="P20" s="144">
        <f ca="1">+P19/K19-1</f>
        <v>-5.2820053715308846E-2</v>
      </c>
      <c r="Q20" s="41">
        <f ca="1">+Q19/L19-1</f>
        <v>-1.5748031496062964E-2</v>
      </c>
    </row>
    <row r="21" spans="1:17" s="24" customFormat="1" ht="12.75">
      <c r="A21" s="62" t="s">
        <v>31</v>
      </c>
      <c r="C21" s="26"/>
      <c r="D21" s="26"/>
      <c r="E21" s="27"/>
      <c r="F21" s="56"/>
      <c r="G21" s="28"/>
      <c r="H21" s="26"/>
      <c r="I21" s="44"/>
      <c r="J21" s="45"/>
      <c r="K21" s="145"/>
      <c r="L21" s="44"/>
      <c r="M21" s="44"/>
      <c r="N21" s="44"/>
      <c r="O21" s="45"/>
      <c r="P21" s="145"/>
      <c r="Q21" s="45"/>
    </row>
    <row r="22" spans="1:17" s="36" customFormat="1" ht="12.75">
      <c r="A22" s="48" t="s">
        <v>51</v>
      </c>
      <c r="B22" s="36">
        <v>621</v>
      </c>
      <c r="C22" s="44">
        <v>595</v>
      </c>
      <c r="D22" s="44">
        <v>571</v>
      </c>
      <c r="E22" s="45">
        <v>564</v>
      </c>
      <c r="F22" s="61">
        <v>2351</v>
      </c>
      <c r="G22" s="46">
        <v>528</v>
      </c>
      <c r="H22" s="44">
        <v>514</v>
      </c>
      <c r="I22" s="51">
        <v>522</v>
      </c>
      <c r="J22" s="52">
        <v>506</v>
      </c>
      <c r="K22" s="146">
        <f t="shared" ref="K22:K27" si="15">SUM(G22:J22)</f>
        <v>2070</v>
      </c>
      <c r="L22" s="51">
        <v>496</v>
      </c>
      <c r="M22" s="51">
        <v>484</v>
      </c>
      <c r="N22" s="51">
        <v>495</v>
      </c>
      <c r="O22" s="52">
        <v>488</v>
      </c>
      <c r="P22" s="146">
        <f t="shared" ref="P22:P27" ca="1" si="16">SUM(L22:O22)</f>
        <v>1963</v>
      </c>
      <c r="Q22" s="52">
        <v>470</v>
      </c>
    </row>
    <row r="23" spans="1:17" s="36" customFormat="1" ht="12.75">
      <c r="A23" s="48" t="s">
        <v>50</v>
      </c>
      <c r="B23" s="36">
        <v>280</v>
      </c>
      <c r="C23" s="44">
        <v>176</v>
      </c>
      <c r="D23" s="44">
        <v>141</v>
      </c>
      <c r="E23" s="45">
        <v>190</v>
      </c>
      <c r="F23" s="61">
        <v>787</v>
      </c>
      <c r="G23" s="46">
        <v>172</v>
      </c>
      <c r="H23" s="44">
        <v>162</v>
      </c>
      <c r="I23" s="51">
        <v>151</v>
      </c>
      <c r="J23" s="52">
        <v>179</v>
      </c>
      <c r="K23" s="146">
        <f t="shared" si="15"/>
        <v>664</v>
      </c>
      <c r="L23" s="51">
        <v>176</v>
      </c>
      <c r="M23" s="51">
        <v>163</v>
      </c>
      <c r="N23" s="51">
        <v>161</v>
      </c>
      <c r="O23" s="52">
        <v>227</v>
      </c>
      <c r="P23" s="146">
        <f t="shared" ca="1" si="16"/>
        <v>727</v>
      </c>
      <c r="Q23" s="52">
        <v>224</v>
      </c>
    </row>
    <row r="24" spans="1:17" s="36" customFormat="1" ht="12.75">
      <c r="A24" s="48" t="s">
        <v>66</v>
      </c>
      <c r="B24" s="36">
        <v>35</v>
      </c>
      <c r="C24" s="44">
        <v>29</v>
      </c>
      <c r="D24" s="44">
        <v>32</v>
      </c>
      <c r="E24" s="45">
        <v>38</v>
      </c>
      <c r="F24" s="61">
        <v>134</v>
      </c>
      <c r="G24" s="46">
        <v>39</v>
      </c>
      <c r="H24" s="44">
        <v>43</v>
      </c>
      <c r="I24" s="51">
        <v>45</v>
      </c>
      <c r="J24" s="52">
        <v>48</v>
      </c>
      <c r="K24" s="146">
        <f t="shared" si="15"/>
        <v>175</v>
      </c>
      <c r="L24" s="51">
        <v>43</v>
      </c>
      <c r="M24" s="51">
        <v>46</v>
      </c>
      <c r="N24" s="51">
        <v>48</v>
      </c>
      <c r="O24" s="52">
        <v>48</v>
      </c>
      <c r="P24" s="146">
        <f t="shared" ca="1" si="16"/>
        <v>185</v>
      </c>
      <c r="Q24" s="52">
        <v>46</v>
      </c>
    </row>
    <row r="25" spans="1:17" s="36" customFormat="1" ht="12.75">
      <c r="A25" s="48" t="s">
        <v>49</v>
      </c>
      <c r="B25" s="36">
        <v>219</v>
      </c>
      <c r="C25" s="44">
        <v>223</v>
      </c>
      <c r="D25" s="44">
        <v>214</v>
      </c>
      <c r="E25" s="45">
        <v>205</v>
      </c>
      <c r="F25" s="61">
        <v>861</v>
      </c>
      <c r="G25" s="46">
        <v>194</v>
      </c>
      <c r="H25" s="44">
        <v>193</v>
      </c>
      <c r="I25" s="51">
        <v>182</v>
      </c>
      <c r="J25" s="52">
        <v>178</v>
      </c>
      <c r="K25" s="146">
        <f t="shared" si="15"/>
        <v>747</v>
      </c>
      <c r="L25" s="51">
        <v>171</v>
      </c>
      <c r="M25" s="51">
        <v>173</v>
      </c>
      <c r="N25" s="51">
        <v>179</v>
      </c>
      <c r="O25" s="52">
        <v>169</v>
      </c>
      <c r="P25" s="146">
        <f t="shared" ca="1" si="16"/>
        <v>692</v>
      </c>
      <c r="Q25" s="52">
        <v>163</v>
      </c>
    </row>
    <row r="26" spans="1:17" s="36" customFormat="1" ht="12.75">
      <c r="A26" s="48" t="s">
        <v>52</v>
      </c>
      <c r="B26" s="36">
        <v>8</v>
      </c>
      <c r="C26" s="44">
        <v>6</v>
      </c>
      <c r="D26" s="44">
        <v>8</v>
      </c>
      <c r="E26" s="45">
        <v>10</v>
      </c>
      <c r="F26" s="61">
        <v>32</v>
      </c>
      <c r="G26" s="46">
        <v>7</v>
      </c>
      <c r="H26" s="44">
        <v>9</v>
      </c>
      <c r="I26" s="51">
        <v>6</v>
      </c>
      <c r="J26" s="52">
        <v>7</v>
      </c>
      <c r="K26" s="146">
        <f t="shared" si="15"/>
        <v>29</v>
      </c>
      <c r="L26" s="51">
        <v>6</v>
      </c>
      <c r="M26" s="51">
        <v>4</v>
      </c>
      <c r="N26" s="51">
        <v>15</v>
      </c>
      <c r="O26" s="52">
        <v>12</v>
      </c>
      <c r="P26" s="146">
        <f t="shared" ca="1" si="16"/>
        <v>37</v>
      </c>
      <c r="Q26" s="52">
        <v>12</v>
      </c>
    </row>
    <row r="27" spans="1:17" s="36" customFormat="1" ht="12.75">
      <c r="A27" s="48" t="s">
        <v>67</v>
      </c>
      <c r="B27" s="36">
        <v>7</v>
      </c>
      <c r="C27" s="44">
        <v>7</v>
      </c>
      <c r="D27" s="44">
        <v>6</v>
      </c>
      <c r="E27" s="45">
        <v>8</v>
      </c>
      <c r="F27" s="61">
        <v>28</v>
      </c>
      <c r="G27" s="46">
        <v>7</v>
      </c>
      <c r="H27" s="44">
        <v>10</v>
      </c>
      <c r="I27" s="51">
        <v>9</v>
      </c>
      <c r="J27" s="52">
        <v>7</v>
      </c>
      <c r="K27" s="146">
        <f t="shared" si="15"/>
        <v>33</v>
      </c>
      <c r="L27" s="51">
        <v>8</v>
      </c>
      <c r="M27" s="51">
        <v>7</v>
      </c>
      <c r="N27" s="51">
        <v>7</v>
      </c>
      <c r="O27" s="52">
        <v>7</v>
      </c>
      <c r="P27" s="146">
        <f t="shared" ca="1" si="16"/>
        <v>29</v>
      </c>
      <c r="Q27" s="52">
        <v>6</v>
      </c>
    </row>
    <row r="28" spans="1:17" s="64" customFormat="1" ht="12.75">
      <c r="A28" s="63"/>
      <c r="C28" s="65"/>
      <c r="D28" s="65"/>
      <c r="E28" s="54"/>
      <c r="F28" s="61"/>
      <c r="G28" s="66"/>
      <c r="H28" s="65"/>
      <c r="I28" s="44"/>
      <c r="J28" s="45"/>
      <c r="K28" s="145"/>
      <c r="L28" s="44"/>
      <c r="M28" s="44"/>
      <c r="N28" s="44"/>
      <c r="O28" s="45"/>
      <c r="P28" s="145"/>
      <c r="Q28" s="45"/>
    </row>
    <row r="29" spans="1:17" s="64" customFormat="1" ht="12.75">
      <c r="A29" s="67" t="s">
        <v>22</v>
      </c>
      <c r="B29" s="68">
        <v>1128</v>
      </c>
      <c r="C29" s="69">
        <v>1000</v>
      </c>
      <c r="D29" s="69">
        <v>934</v>
      </c>
      <c r="E29" s="33">
        <v>969</v>
      </c>
      <c r="F29" s="56">
        <v>4031</v>
      </c>
      <c r="G29" s="70">
        <v>901</v>
      </c>
      <c r="H29" s="71">
        <v>878</v>
      </c>
      <c r="I29" s="82">
        <f t="shared" ref="I29:N29" ca="1" si="17">I22+I23+I25+I26</f>
        <v>861</v>
      </c>
      <c r="J29" s="72">
        <f t="shared" ca="1" si="17"/>
        <v>870</v>
      </c>
      <c r="K29" s="143">
        <f t="shared" ca="1" si="17"/>
        <v>3510</v>
      </c>
      <c r="L29" s="82">
        <f t="shared" ca="1" si="17"/>
        <v>849</v>
      </c>
      <c r="M29" s="82">
        <f t="shared" ca="1" si="17"/>
        <v>824</v>
      </c>
      <c r="N29" s="82">
        <f t="shared" ca="1" si="17"/>
        <v>850</v>
      </c>
      <c r="O29" s="72">
        <f t="shared" ref="O29:P29" ca="1" si="18">O22+O23+O25+O26</f>
        <v>896</v>
      </c>
      <c r="P29" s="143">
        <f t="shared" ca="1" si="18"/>
        <v>3419</v>
      </c>
      <c r="Q29" s="72">
        <f t="shared" ref="Q29" ca="1" si="19">Q22+Q23+Q25+Q26</f>
        <v>869</v>
      </c>
    </row>
    <row r="30" spans="1:17" s="36" customFormat="1" ht="12.75">
      <c r="A30" s="29"/>
      <c r="C30" s="44"/>
      <c r="D30" s="44"/>
      <c r="E30" s="45"/>
      <c r="F30" s="56"/>
      <c r="G30" s="46"/>
      <c r="H30" s="44"/>
      <c r="I30" s="44"/>
      <c r="J30" s="45"/>
      <c r="K30" s="145"/>
      <c r="L30" s="44"/>
      <c r="M30" s="44"/>
      <c r="N30" s="44"/>
      <c r="O30" s="45"/>
      <c r="P30" s="145"/>
      <c r="Q30" s="45"/>
    </row>
    <row r="31" spans="1:17" s="36" customFormat="1" ht="12.75">
      <c r="A31" s="29" t="s">
        <v>23</v>
      </c>
      <c r="B31" s="57">
        <v>443</v>
      </c>
      <c r="C31" s="58">
        <v>428</v>
      </c>
      <c r="D31" s="58">
        <v>381</v>
      </c>
      <c r="E31" s="74">
        <v>289</v>
      </c>
      <c r="F31" s="73">
        <v>1541</v>
      </c>
      <c r="G31" s="60">
        <v>243</v>
      </c>
      <c r="H31" s="58">
        <v>252</v>
      </c>
      <c r="I31" s="32">
        <f t="shared" ref="I31:N31" ca="1" si="20">I6-I29</f>
        <v>257</v>
      </c>
      <c r="J31" s="35">
        <f t="shared" ca="1" si="20"/>
        <v>257</v>
      </c>
      <c r="K31" s="143">
        <f t="shared" ca="1" si="20"/>
        <v>1009</v>
      </c>
      <c r="L31" s="32">
        <f t="shared" ca="1" si="20"/>
        <v>254</v>
      </c>
      <c r="M31" s="32">
        <f t="shared" ca="1" si="20"/>
        <v>263</v>
      </c>
      <c r="N31" s="32">
        <f t="shared" ca="1" si="20"/>
        <v>252</v>
      </c>
      <c r="O31" s="35">
        <f t="shared" ref="O31:P31" ca="1" si="21">O6-O29</f>
        <v>212</v>
      </c>
      <c r="P31" s="143">
        <f t="shared" ca="1" si="21"/>
        <v>981</v>
      </c>
      <c r="Q31" s="35">
        <f t="shared" ref="Q31" ca="1" si="22">Q6-Q29</f>
        <v>185</v>
      </c>
    </row>
    <row r="32" spans="1:17" s="36" customFormat="1" ht="12.75">
      <c r="A32" s="37" t="s">
        <v>26</v>
      </c>
      <c r="B32" s="76">
        <v>0.28198599618077658</v>
      </c>
      <c r="C32" s="77">
        <v>0.29971988795518206</v>
      </c>
      <c r="D32" s="77">
        <v>0.28973384030418253</v>
      </c>
      <c r="E32" s="78">
        <v>0.22972972972972974</v>
      </c>
      <c r="F32" s="75">
        <v>0.2765613783201723</v>
      </c>
      <c r="G32" s="79">
        <v>0.21241258741258742</v>
      </c>
      <c r="H32" s="77">
        <f t="shared" ref="H32:M32" si="23">+H31/H6</f>
        <v>0.22300884955752212</v>
      </c>
      <c r="I32" s="77">
        <f t="shared" ca="1" si="23"/>
        <v>0.2298747763864043</v>
      </c>
      <c r="J32" s="78">
        <f t="shared" ca="1" si="23"/>
        <v>0.22803904170363798</v>
      </c>
      <c r="K32" s="148">
        <f t="shared" ca="1" si="23"/>
        <v>0.22327948661208233</v>
      </c>
      <c r="L32" s="77">
        <f t="shared" ca="1" si="23"/>
        <v>0.23028105167724389</v>
      </c>
      <c r="M32" s="77">
        <f t="shared" ca="1" si="23"/>
        <v>0.24195032198712052</v>
      </c>
      <c r="N32" s="77">
        <f t="shared" ref="N32:P32" ca="1" si="24">+N31/N6</f>
        <v>0.22867513611615245</v>
      </c>
      <c r="O32" s="78">
        <f t="shared" ca="1" si="24"/>
        <v>0.19133574007220217</v>
      </c>
      <c r="P32" s="148">
        <f t="shared" ca="1" si="24"/>
        <v>0.22295454545454546</v>
      </c>
      <c r="Q32" s="78">
        <f t="shared" ref="Q32" ca="1" si="25">+Q31/Q6</f>
        <v>0.17552182163187854</v>
      </c>
    </row>
    <row r="33" spans="1:17" s="36" customFormat="1" ht="12.75">
      <c r="A33" s="48"/>
      <c r="C33" s="44"/>
      <c r="D33" s="44"/>
      <c r="E33" s="45"/>
      <c r="F33" s="25"/>
      <c r="G33" s="46"/>
      <c r="H33" s="44"/>
      <c r="I33" s="44"/>
      <c r="J33" s="45"/>
      <c r="K33" s="145"/>
      <c r="L33" s="44"/>
      <c r="M33" s="44"/>
      <c r="N33" s="44"/>
      <c r="O33" s="45"/>
      <c r="P33" s="145"/>
      <c r="Q33" s="45"/>
    </row>
    <row r="34" spans="1:17" s="36" customFormat="1" ht="12.75">
      <c r="A34" s="29" t="s">
        <v>24</v>
      </c>
      <c r="C34" s="44"/>
      <c r="D34" s="44"/>
      <c r="E34" s="45"/>
      <c r="F34" s="80"/>
      <c r="G34" s="46"/>
      <c r="H34" s="44"/>
      <c r="I34" s="44"/>
      <c r="J34" s="45"/>
      <c r="K34" s="145"/>
      <c r="L34" s="44"/>
      <c r="M34" s="44"/>
      <c r="N34" s="44"/>
      <c r="O34" s="45"/>
      <c r="P34" s="145"/>
      <c r="Q34" s="45"/>
    </row>
    <row r="35" spans="1:17" s="36" customFormat="1" ht="12.75">
      <c r="A35" s="48" t="s">
        <v>27</v>
      </c>
      <c r="B35" s="36">
        <v>162</v>
      </c>
      <c r="C35" s="44">
        <v>155</v>
      </c>
      <c r="D35" s="44">
        <v>148</v>
      </c>
      <c r="E35" s="45">
        <v>119</v>
      </c>
      <c r="F35" s="25">
        <v>584</v>
      </c>
      <c r="G35" s="46">
        <v>132</v>
      </c>
      <c r="H35" s="44">
        <v>139</v>
      </c>
      <c r="I35" s="51">
        <v>135</v>
      </c>
      <c r="J35" s="52">
        <v>138</v>
      </c>
      <c r="K35" s="146">
        <f t="shared" ref="K35:K38" si="26">SUM(G35:J35)</f>
        <v>544</v>
      </c>
      <c r="L35" s="51">
        <v>136</v>
      </c>
      <c r="M35" s="51">
        <v>126</v>
      </c>
      <c r="N35" s="51">
        <v>127</v>
      </c>
      <c r="O35" s="52">
        <v>120</v>
      </c>
      <c r="P35" s="146">
        <f ca="1">SUM(L35:O35)</f>
        <v>509</v>
      </c>
      <c r="Q35" s="52">
        <v>114</v>
      </c>
    </row>
    <row r="36" spans="1:17" s="36" customFormat="1" ht="12.75">
      <c r="A36" s="48" t="s">
        <v>28</v>
      </c>
      <c r="B36" s="36">
        <v>60</v>
      </c>
      <c r="C36" s="44">
        <v>58</v>
      </c>
      <c r="D36" s="44">
        <v>44</v>
      </c>
      <c r="E36" s="45">
        <v>41</v>
      </c>
      <c r="F36" s="25">
        <v>203</v>
      </c>
      <c r="G36" s="46">
        <v>39</v>
      </c>
      <c r="H36" s="44">
        <v>32</v>
      </c>
      <c r="I36" s="51">
        <v>32</v>
      </c>
      <c r="J36" s="52">
        <v>32</v>
      </c>
      <c r="K36" s="146">
        <f t="shared" si="26"/>
        <v>135</v>
      </c>
      <c r="L36" s="51">
        <v>33</v>
      </c>
      <c r="M36" s="51">
        <v>32</v>
      </c>
      <c r="N36" s="51">
        <v>28</v>
      </c>
      <c r="O36" s="52">
        <v>29</v>
      </c>
      <c r="P36" s="146">
        <f ca="1">SUM(L36:O36)</f>
        <v>122</v>
      </c>
      <c r="Q36" s="52">
        <v>28</v>
      </c>
    </row>
    <row r="37" spans="1:17" s="36" customFormat="1" ht="12.75">
      <c r="A37" s="48" t="s">
        <v>29</v>
      </c>
      <c r="B37" s="36">
        <v>0</v>
      </c>
      <c r="C37" s="44">
        <v>0</v>
      </c>
      <c r="D37" s="44">
        <v>0</v>
      </c>
      <c r="E37" s="45">
        <v>0</v>
      </c>
      <c r="F37" s="25">
        <v>0</v>
      </c>
      <c r="G37" s="46">
        <v>0</v>
      </c>
      <c r="H37" s="44">
        <v>0</v>
      </c>
      <c r="I37" s="51">
        <v>0</v>
      </c>
      <c r="J37" s="52">
        <v>0</v>
      </c>
      <c r="K37" s="146">
        <f t="shared" si="26"/>
        <v>0</v>
      </c>
      <c r="L37" s="51">
        <v>0</v>
      </c>
      <c r="M37" s="51">
        <v>0</v>
      </c>
      <c r="N37" s="51">
        <v>0</v>
      </c>
      <c r="O37" s="52">
        <v>0</v>
      </c>
      <c r="P37" s="146">
        <f ca="1">SUM(L37:O37)</f>
        <v>0</v>
      </c>
      <c r="Q37" s="52">
        <v>0</v>
      </c>
    </row>
    <row r="38" spans="1:17" s="36" customFormat="1" ht="12.75">
      <c r="A38" s="48" t="s">
        <v>30</v>
      </c>
      <c r="B38" s="36">
        <v>27</v>
      </c>
      <c r="C38" s="44">
        <v>30</v>
      </c>
      <c r="D38" s="44">
        <v>28</v>
      </c>
      <c r="E38" s="54">
        <v>26</v>
      </c>
      <c r="F38" s="25">
        <v>111</v>
      </c>
      <c r="G38" s="46">
        <v>23</v>
      </c>
      <c r="H38" s="44">
        <v>21</v>
      </c>
      <c r="I38" s="51">
        <v>19</v>
      </c>
      <c r="J38" s="52">
        <v>16</v>
      </c>
      <c r="K38" s="146">
        <f t="shared" si="26"/>
        <v>79</v>
      </c>
      <c r="L38" s="51">
        <v>14</v>
      </c>
      <c r="M38" s="51">
        <v>13</v>
      </c>
      <c r="N38" s="51">
        <v>13</v>
      </c>
      <c r="O38" s="52">
        <v>10</v>
      </c>
      <c r="P38" s="146">
        <f ca="1">SUM(L38:O38)</f>
        <v>50</v>
      </c>
      <c r="Q38" s="52">
        <v>13</v>
      </c>
    </row>
    <row r="39" spans="1:17" s="57" customFormat="1" ht="12.75">
      <c r="A39" s="47" t="s">
        <v>57</v>
      </c>
      <c r="B39" s="57">
        <v>195</v>
      </c>
      <c r="C39" s="58">
        <v>183</v>
      </c>
      <c r="D39" s="58">
        <v>164</v>
      </c>
      <c r="E39" s="59">
        <v>134</v>
      </c>
      <c r="F39" s="80">
        <v>676</v>
      </c>
      <c r="G39" s="60">
        <v>148</v>
      </c>
      <c r="H39" s="58">
        <f ca="1">+H35+H36-H38</f>
        <v>150</v>
      </c>
      <c r="I39" s="32">
        <f t="shared" ref="I39:N39" si="27">+I35+I36+I37-I38</f>
        <v>148</v>
      </c>
      <c r="J39" s="35">
        <f t="shared" si="27"/>
        <v>154</v>
      </c>
      <c r="K39" s="143">
        <f t="shared" ca="1" si="27"/>
        <v>600</v>
      </c>
      <c r="L39" s="32">
        <f t="shared" si="27"/>
        <v>155</v>
      </c>
      <c r="M39" s="32">
        <f t="shared" si="27"/>
        <v>145</v>
      </c>
      <c r="N39" s="32">
        <f t="shared" si="27"/>
        <v>142</v>
      </c>
      <c r="O39" s="35">
        <f t="shared" ref="O39:P39" ca="1" si="28">+O35+O36+O37-O38</f>
        <v>139</v>
      </c>
      <c r="P39" s="143">
        <f t="shared" ca="1" si="28"/>
        <v>581</v>
      </c>
      <c r="Q39" s="35">
        <f t="shared" ref="Q39" ca="1" si="29">+Q35+Q36+Q37-Q38</f>
        <v>129</v>
      </c>
    </row>
    <row r="40" spans="1:17" s="57" customFormat="1" ht="12.75">
      <c r="A40" s="47"/>
      <c r="C40" s="58"/>
      <c r="D40" s="58"/>
      <c r="E40" s="59"/>
      <c r="F40" s="80"/>
      <c r="G40" s="60"/>
      <c r="H40" s="58"/>
      <c r="I40" s="58"/>
      <c r="J40" s="59"/>
      <c r="K40" s="147"/>
      <c r="L40" s="58"/>
      <c r="M40" s="58"/>
      <c r="N40" s="58"/>
      <c r="O40" s="59"/>
      <c r="P40" s="147"/>
      <c r="Q40" s="59"/>
    </row>
    <row r="41" spans="1:17" s="36" customFormat="1" ht="12.75">
      <c r="A41" s="29" t="s">
        <v>25</v>
      </c>
      <c r="B41" s="55">
        <v>248</v>
      </c>
      <c r="C41" s="58">
        <v>245</v>
      </c>
      <c r="D41" s="58">
        <v>217</v>
      </c>
      <c r="E41" s="74">
        <v>155</v>
      </c>
      <c r="F41" s="73">
        <v>865</v>
      </c>
      <c r="G41" s="81">
        <v>95</v>
      </c>
      <c r="H41" s="82">
        <v>102</v>
      </c>
      <c r="I41" s="82">
        <f t="shared" ref="I41:N41" ca="1" si="30">I31-I39</f>
        <v>109</v>
      </c>
      <c r="J41" s="72">
        <f t="shared" ca="1" si="30"/>
        <v>103</v>
      </c>
      <c r="K41" s="143">
        <f t="shared" ca="1" si="30"/>
        <v>409</v>
      </c>
      <c r="L41" s="82">
        <f t="shared" ca="1" si="30"/>
        <v>99</v>
      </c>
      <c r="M41" s="82">
        <f t="shared" ca="1" si="30"/>
        <v>118</v>
      </c>
      <c r="N41" s="82">
        <f t="shared" ca="1" si="30"/>
        <v>110</v>
      </c>
      <c r="O41" s="72">
        <f t="shared" ref="O41:P41" ca="1" si="31">O31-O39</f>
        <v>73</v>
      </c>
      <c r="P41" s="143">
        <f t="shared" ca="1" si="31"/>
        <v>400</v>
      </c>
      <c r="Q41" s="72">
        <f t="shared" ref="Q41" ca="1" si="32">Q31-Q39</f>
        <v>56</v>
      </c>
    </row>
    <row r="42" spans="1:17" s="36" customFormat="1" ht="12.75">
      <c r="A42" s="37" t="s">
        <v>26</v>
      </c>
      <c r="B42" s="38">
        <v>0.1578612348822406</v>
      </c>
      <c r="C42" s="40">
        <v>0.17156862745098039</v>
      </c>
      <c r="D42" s="40">
        <v>0.16501901140684411</v>
      </c>
      <c r="E42" s="41">
        <v>0.1232114467408585</v>
      </c>
      <c r="F42" s="39">
        <v>0.15524048815506103</v>
      </c>
      <c r="G42" s="42">
        <v>8.3041958041958047E-2</v>
      </c>
      <c r="H42" s="40">
        <f t="shared" ref="H42:M42" si="33">+H41/H6</f>
        <v>9.0265486725663716E-2</v>
      </c>
      <c r="I42" s="40">
        <f t="shared" ca="1" si="33"/>
        <v>9.7495527728085868E-2</v>
      </c>
      <c r="J42" s="41">
        <f t="shared" ca="1" si="33"/>
        <v>9.1393078970718716E-2</v>
      </c>
      <c r="K42" s="144">
        <f t="shared" ca="1" si="33"/>
        <v>9.0506749280814341E-2</v>
      </c>
      <c r="L42" s="40">
        <f t="shared" ca="1" si="33"/>
        <v>8.975521305530372E-2</v>
      </c>
      <c r="M42" s="40">
        <f t="shared" ca="1" si="33"/>
        <v>0.10855565777368906</v>
      </c>
      <c r="N42" s="40">
        <f t="shared" ref="N42:P42" ca="1" si="34">+N41/N6</f>
        <v>9.9818511796733206E-2</v>
      </c>
      <c r="O42" s="41">
        <f t="shared" ca="1" si="34"/>
        <v>6.5884476534296035E-2</v>
      </c>
      <c r="P42" s="144">
        <f t="shared" ca="1" si="34"/>
        <v>9.0909090909090912E-2</v>
      </c>
      <c r="Q42" s="41">
        <f t="shared" ref="Q42" ca="1" si="35">+Q41/Q6</f>
        <v>5.3130929791271347E-2</v>
      </c>
    </row>
    <row r="43" spans="1:17" s="36" customFormat="1" ht="12.75">
      <c r="A43" s="37"/>
      <c r="C43" s="44"/>
      <c r="D43" s="44"/>
      <c r="E43" s="45"/>
      <c r="F43" s="25"/>
      <c r="G43" s="46"/>
      <c r="H43" s="44"/>
      <c r="I43" s="44"/>
      <c r="J43" s="45"/>
      <c r="K43" s="145"/>
      <c r="L43" s="44"/>
      <c r="M43" s="44"/>
      <c r="N43" s="44"/>
      <c r="O43" s="45"/>
      <c r="P43" s="145"/>
      <c r="Q43" s="45"/>
    </row>
    <row r="44" spans="1:17" s="36" customFormat="1" ht="12.75">
      <c r="A44" s="83" t="s">
        <v>58</v>
      </c>
      <c r="B44" s="36">
        <v>55</v>
      </c>
      <c r="C44" s="44">
        <v>73</v>
      </c>
      <c r="D44" s="44">
        <v>68</v>
      </c>
      <c r="E44" s="54">
        <v>38</v>
      </c>
      <c r="F44" s="25">
        <v>234</v>
      </c>
      <c r="G44" s="46">
        <v>49</v>
      </c>
      <c r="H44" s="44">
        <v>71</v>
      </c>
      <c r="I44" s="51">
        <v>53</v>
      </c>
      <c r="J44" s="52">
        <v>38</v>
      </c>
      <c r="K44" s="146">
        <f t="shared" ref="K44:K46" si="36">SUM(G44:J44)</f>
        <v>211</v>
      </c>
      <c r="L44" s="51">
        <v>24</v>
      </c>
      <c r="M44" s="51">
        <v>49</v>
      </c>
      <c r="N44" s="51">
        <v>50</v>
      </c>
      <c r="O44" s="52">
        <v>36</v>
      </c>
      <c r="P44" s="146">
        <f ca="1">SUM(L44:O44)</f>
        <v>159</v>
      </c>
      <c r="Q44" s="52">
        <v>18</v>
      </c>
    </row>
    <row r="45" spans="1:17" s="36" customFormat="1" ht="12.75">
      <c r="A45" s="29" t="s">
        <v>53</v>
      </c>
      <c r="B45" s="57">
        <v>193</v>
      </c>
      <c r="C45" s="58">
        <v>172</v>
      </c>
      <c r="D45" s="58">
        <v>149</v>
      </c>
      <c r="E45" s="59">
        <v>117</v>
      </c>
      <c r="F45" s="73">
        <v>631</v>
      </c>
      <c r="G45" s="60">
        <v>46</v>
      </c>
      <c r="H45" s="58">
        <v>31</v>
      </c>
      <c r="I45" s="82">
        <f t="shared" ref="I45:N45" ca="1" si="37">I41-I44</f>
        <v>56</v>
      </c>
      <c r="J45" s="72">
        <f t="shared" ca="1" si="37"/>
        <v>65</v>
      </c>
      <c r="K45" s="143">
        <f t="shared" ca="1" si="37"/>
        <v>198</v>
      </c>
      <c r="L45" s="82">
        <f t="shared" ca="1" si="37"/>
        <v>75</v>
      </c>
      <c r="M45" s="82">
        <f t="shared" ca="1" si="37"/>
        <v>69</v>
      </c>
      <c r="N45" s="82">
        <f t="shared" ca="1" si="37"/>
        <v>60</v>
      </c>
      <c r="O45" s="72">
        <f t="shared" ref="O45:P45" ca="1" si="38">O41-O44</f>
        <v>37</v>
      </c>
      <c r="P45" s="143">
        <f t="shared" ca="1" si="38"/>
        <v>241</v>
      </c>
      <c r="Q45" s="72">
        <f t="shared" ref="Q45" ca="1" si="39">Q41-Q44</f>
        <v>38</v>
      </c>
    </row>
    <row r="46" spans="1:17" s="36" customFormat="1" ht="12.75">
      <c r="A46" s="83" t="s">
        <v>54</v>
      </c>
      <c r="B46" s="36">
        <v>47</v>
      </c>
      <c r="C46" s="44">
        <v>52</v>
      </c>
      <c r="D46" s="44">
        <v>39</v>
      </c>
      <c r="E46" s="54">
        <v>15</v>
      </c>
      <c r="F46" s="61">
        <v>153</v>
      </c>
      <c r="G46" s="46">
        <v>15</v>
      </c>
      <c r="H46" s="44">
        <v>11</v>
      </c>
      <c r="I46" s="51">
        <v>18</v>
      </c>
      <c r="J46" s="52">
        <v>19</v>
      </c>
      <c r="K46" s="146">
        <f t="shared" si="36"/>
        <v>63</v>
      </c>
      <c r="L46" s="51">
        <v>23</v>
      </c>
      <c r="M46" s="51">
        <v>23</v>
      </c>
      <c r="N46" s="51">
        <v>20</v>
      </c>
      <c r="O46" s="52">
        <v>13</v>
      </c>
      <c r="P46" s="146">
        <f ca="1">SUM(L46:O46)</f>
        <v>79</v>
      </c>
      <c r="Q46" s="52">
        <v>13</v>
      </c>
    </row>
    <row r="47" spans="1:17" s="36" customFormat="1" ht="12.75">
      <c r="A47" s="83"/>
      <c r="B47" s="38"/>
      <c r="C47" s="40"/>
      <c r="D47" s="40"/>
      <c r="E47" s="84"/>
      <c r="F47" s="39"/>
      <c r="G47" s="42"/>
      <c r="H47" s="40"/>
      <c r="I47" s="40"/>
      <c r="J47" s="41"/>
      <c r="K47" s="144"/>
      <c r="L47" s="40"/>
      <c r="M47" s="40"/>
      <c r="N47" s="40"/>
      <c r="O47" s="41"/>
      <c r="P47" s="144"/>
      <c r="Q47" s="41"/>
    </row>
    <row r="48" spans="1:17" s="36" customFormat="1" ht="12.75">
      <c r="A48" s="29" t="s">
        <v>59</v>
      </c>
      <c r="B48" s="57">
        <v>146</v>
      </c>
      <c r="C48" s="58">
        <v>120</v>
      </c>
      <c r="D48" s="58">
        <v>110</v>
      </c>
      <c r="E48" s="74">
        <v>102</v>
      </c>
      <c r="F48" s="73">
        <v>478</v>
      </c>
      <c r="G48" s="60">
        <v>31</v>
      </c>
      <c r="H48" s="58">
        <v>20</v>
      </c>
      <c r="I48" s="82">
        <f t="shared" ref="I48:N48" ca="1" si="40">I45-I46</f>
        <v>38</v>
      </c>
      <c r="J48" s="72">
        <f t="shared" ca="1" si="40"/>
        <v>46</v>
      </c>
      <c r="K48" s="143">
        <f t="shared" ca="1" si="40"/>
        <v>135</v>
      </c>
      <c r="L48" s="82">
        <f t="shared" ca="1" si="40"/>
        <v>52</v>
      </c>
      <c r="M48" s="82">
        <f t="shared" ca="1" si="40"/>
        <v>46</v>
      </c>
      <c r="N48" s="82">
        <f t="shared" ca="1" si="40"/>
        <v>40</v>
      </c>
      <c r="O48" s="72">
        <f t="shared" ref="O48:P48" ca="1" si="41">O45-O46</f>
        <v>24</v>
      </c>
      <c r="P48" s="143">
        <f t="shared" ca="1" si="41"/>
        <v>162</v>
      </c>
      <c r="Q48" s="72">
        <f t="shared" ref="Q48" ca="1" si="42">Q45-Q46</f>
        <v>25</v>
      </c>
    </row>
    <row r="49" spans="1:17" s="24" customFormat="1" ht="12.75">
      <c r="A49" s="37" t="s">
        <v>26</v>
      </c>
      <c r="B49" s="38">
        <v>9.2934436664544873E-2</v>
      </c>
      <c r="C49" s="40">
        <v>8.4033613445378158E-2</v>
      </c>
      <c r="D49" s="40">
        <v>8.3650190114068435E-2</v>
      </c>
      <c r="E49" s="84">
        <v>8.1081081081081086E-2</v>
      </c>
      <c r="F49" s="39">
        <v>8.5786073223259152E-2</v>
      </c>
      <c r="G49" s="42">
        <v>2.7097902097902096E-2</v>
      </c>
      <c r="H49" s="40">
        <f t="shared" ref="H49:M49" si="43">+H48/H6</f>
        <v>1.7699115044247787E-2</v>
      </c>
      <c r="I49" s="40">
        <f t="shared" ca="1" si="43"/>
        <v>3.3989266547406083E-2</v>
      </c>
      <c r="J49" s="41">
        <f t="shared" ca="1" si="43"/>
        <v>4.0816326530612242E-2</v>
      </c>
      <c r="K49" s="144">
        <f t="shared" ca="1" si="43"/>
        <v>2.9873865899535296E-2</v>
      </c>
      <c r="L49" s="40">
        <f t="shared" ca="1" si="43"/>
        <v>4.71441523118767E-2</v>
      </c>
      <c r="M49" s="40">
        <f t="shared" ca="1" si="43"/>
        <v>4.2318307267709292E-2</v>
      </c>
      <c r="N49" s="40">
        <f t="shared" ref="N49:P49" ca="1" si="44">+N48/N6</f>
        <v>3.6297640653357534E-2</v>
      </c>
      <c r="O49" s="41">
        <f t="shared" ca="1" si="44"/>
        <v>2.1660649819494584E-2</v>
      </c>
      <c r="P49" s="144">
        <f t="shared" ca="1" si="44"/>
        <v>3.6818181818181819E-2</v>
      </c>
      <c r="Q49" s="41">
        <f t="shared" ref="Q49" ca="1" si="45">+Q48/Q6</f>
        <v>2.3719165085388995E-2</v>
      </c>
    </row>
    <row r="50" spans="1:17" s="24" customFormat="1" ht="12.75">
      <c r="A50" s="23"/>
      <c r="C50" s="26"/>
      <c r="D50" s="26"/>
      <c r="E50" s="54"/>
      <c r="F50" s="25"/>
      <c r="G50" s="28"/>
      <c r="H50" s="26"/>
      <c r="I50" s="44"/>
      <c r="J50" s="45"/>
      <c r="K50" s="145"/>
      <c r="L50" s="44"/>
      <c r="M50" s="44"/>
      <c r="N50" s="44"/>
      <c r="O50" s="45"/>
      <c r="P50" s="145"/>
      <c r="Q50" s="45"/>
    </row>
    <row r="51" spans="1:17" s="36" customFormat="1" ht="12.75">
      <c r="A51" s="67" t="s">
        <v>43</v>
      </c>
      <c r="B51" s="31">
        <v>438</v>
      </c>
      <c r="C51" s="32">
        <v>423</v>
      </c>
      <c r="D51" s="32">
        <v>401</v>
      </c>
      <c r="E51" s="33">
        <v>340</v>
      </c>
      <c r="F51" s="73">
        <v>1602</v>
      </c>
      <c r="G51" s="34">
        <v>268</v>
      </c>
      <c r="H51" s="32">
        <v>280</v>
      </c>
      <c r="I51" s="32">
        <f t="shared" ref="I51:N51" si="46">I54+I55</f>
        <v>284</v>
      </c>
      <c r="J51" s="35">
        <f t="shared" si="46"/>
        <v>282</v>
      </c>
      <c r="K51" s="143">
        <f t="shared" ca="1" si="46"/>
        <v>1114</v>
      </c>
      <c r="L51" s="32">
        <f t="shared" si="46"/>
        <v>274</v>
      </c>
      <c r="M51" s="32">
        <f t="shared" si="46"/>
        <v>291</v>
      </c>
      <c r="N51" s="32">
        <f t="shared" si="46"/>
        <v>282</v>
      </c>
      <c r="O51" s="35">
        <f t="shared" ref="O51:P51" ca="1" si="47">O54+O55</f>
        <v>249</v>
      </c>
      <c r="P51" s="143">
        <f t="shared" ca="1" si="47"/>
        <v>1096</v>
      </c>
      <c r="Q51" s="35">
        <f t="shared" ref="Q51" ca="1" si="48">Q54+Q55</f>
        <v>227</v>
      </c>
    </row>
    <row r="52" spans="1:17" s="36" customFormat="1" ht="12.75">
      <c r="A52" s="37" t="s">
        <v>26</v>
      </c>
      <c r="B52" s="38">
        <v>0.27880330999363462</v>
      </c>
      <c r="C52" s="40">
        <v>0.29621848739495799</v>
      </c>
      <c r="D52" s="40">
        <v>0.30494296577946767</v>
      </c>
      <c r="E52" s="84">
        <v>0.27027027027027029</v>
      </c>
      <c r="F52" s="39">
        <v>0.2875089734386217</v>
      </c>
      <c r="G52" s="42">
        <v>0.23426573426573427</v>
      </c>
      <c r="H52" s="40">
        <f t="shared" ref="H52:M52" si="49">+H51/H6</f>
        <v>0.24778761061946902</v>
      </c>
      <c r="I52" s="40">
        <f t="shared" si="49"/>
        <v>0.25402504472271914</v>
      </c>
      <c r="J52" s="41">
        <f t="shared" si="49"/>
        <v>0.25022182786157943</v>
      </c>
      <c r="K52" s="144">
        <f t="shared" ca="1" si="49"/>
        <v>0.24651471564505423</v>
      </c>
      <c r="L52" s="40">
        <f t="shared" si="49"/>
        <v>0.2484134179510426</v>
      </c>
      <c r="M52" s="40">
        <f t="shared" si="49"/>
        <v>0.26770929162833484</v>
      </c>
      <c r="N52" s="40">
        <f t="shared" ref="N52:P52" ca="1" si="50">+N51/N6</f>
        <v>0.2558983666061706</v>
      </c>
      <c r="O52" s="41">
        <f t="shared" ca="1" si="50"/>
        <v>0.22472924187725632</v>
      </c>
      <c r="P52" s="144">
        <f t="shared" ca="1" si="50"/>
        <v>0.24909090909090909</v>
      </c>
      <c r="Q52" s="41">
        <f t="shared" ref="Q52" ca="1" si="51">+Q51/Q6</f>
        <v>0.21537001897533206</v>
      </c>
    </row>
    <row r="53" spans="1:17" s="36" customFormat="1" ht="12.75">
      <c r="A53" s="83"/>
      <c r="C53" s="44"/>
      <c r="D53" s="44"/>
      <c r="E53" s="54"/>
      <c r="F53" s="25"/>
      <c r="G53" s="46"/>
      <c r="H53" s="44"/>
      <c r="I53" s="44"/>
      <c r="J53" s="45"/>
      <c r="K53" s="145"/>
      <c r="L53" s="44"/>
      <c r="M53" s="44"/>
      <c r="N53" s="44"/>
      <c r="O53" s="45"/>
      <c r="P53" s="145"/>
      <c r="Q53" s="45"/>
    </row>
    <row r="54" spans="1:17" s="36" customFormat="1" ht="12.75">
      <c r="A54" s="29" t="s">
        <v>44</v>
      </c>
      <c r="B54" s="86">
        <v>363</v>
      </c>
      <c r="C54" s="87">
        <v>367</v>
      </c>
      <c r="D54" s="87">
        <v>328</v>
      </c>
      <c r="E54" s="88">
        <v>256</v>
      </c>
      <c r="F54" s="85">
        <v>1314</v>
      </c>
      <c r="G54" s="89">
        <v>186</v>
      </c>
      <c r="H54" s="87">
        <v>198</v>
      </c>
      <c r="I54" s="87">
        <v>201</v>
      </c>
      <c r="J54" s="90">
        <v>199</v>
      </c>
      <c r="K54" s="149">
        <f>SUM(G54:J54)</f>
        <v>784</v>
      </c>
      <c r="L54" s="87">
        <v>199</v>
      </c>
      <c r="M54" s="87">
        <v>211</v>
      </c>
      <c r="N54" s="87">
        <v>191</v>
      </c>
      <c r="O54" s="90">
        <v>161</v>
      </c>
      <c r="P54" s="149">
        <f ca="1">SUM(L54:O54)</f>
        <v>762</v>
      </c>
      <c r="Q54" s="90">
        <v>148</v>
      </c>
    </row>
    <row r="55" spans="1:17" s="36" customFormat="1" ht="12.75">
      <c r="A55" s="91" t="s">
        <v>45</v>
      </c>
      <c r="B55" s="92">
        <v>75</v>
      </c>
      <c r="C55" s="92">
        <v>56</v>
      </c>
      <c r="D55" s="92">
        <v>73</v>
      </c>
      <c r="E55" s="94">
        <v>84</v>
      </c>
      <c r="F55" s="93">
        <v>288</v>
      </c>
      <c r="G55" s="95">
        <v>82</v>
      </c>
      <c r="H55" s="92">
        <v>82</v>
      </c>
      <c r="I55" s="136">
        <v>83</v>
      </c>
      <c r="J55" s="96">
        <v>83</v>
      </c>
      <c r="K55" s="150">
        <f ca="1">SUM(G55:J55)</f>
        <v>330</v>
      </c>
      <c r="L55" s="136">
        <v>75</v>
      </c>
      <c r="M55" s="136">
        <v>80</v>
      </c>
      <c r="N55" s="136">
        <v>91</v>
      </c>
      <c r="O55" s="96">
        <v>88</v>
      </c>
      <c r="P55" s="150">
        <f ca="1">SUM(L55:O55)</f>
        <v>334</v>
      </c>
      <c r="Q55" s="96">
        <v>79</v>
      </c>
    </row>
    <row r="56" spans="1:17">
      <c r="A56" s="2"/>
    </row>
    <row r="57" spans="1:17">
      <c r="A57" s="1"/>
    </row>
    <row r="58" spans="1:17">
      <c r="A58" s="1"/>
    </row>
  </sheetData>
  <pageMargins left="0.23622047244094491" right="0.23622047244094491" top="0.74803149606299213" bottom="0.74803149606299213" header="0.31496062992125984" footer="0.31496062992125984"/>
  <pageSetup paperSize="9" scale="68" orientation="landscape" r:id="rId1"/>
  <headerFooter>
    <oddHeader>&amp;CPartner Communications Company Ltd.</oddHeader>
    <oddFooter>&amp;A</oddFooter>
  </headerFooter>
  <ignoredErrors>
    <ignoredError sqref="K6:K12 K16:K18 K22:K27 K35:K38 K44 K46 K54:K55" formulaRange="1"/>
    <ignoredError sqref="K45"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showGridLines="0" zoomScaleNormal="100" zoomScaleSheetLayoutView="85" workbookViewId="0">
      <pane xSplit="1" ySplit="4" topLeftCell="B5" activePane="bottomRight" state="frozen"/>
      <selection activeCell="O5" sqref="O5"/>
      <selection pane="topRight" activeCell="O5" sqref="O5"/>
      <selection pane="bottomLeft" activeCell="O5" sqref="O5"/>
      <selection pane="bottomRight" activeCell="Q14" sqref="Q14"/>
    </sheetView>
  </sheetViews>
  <sheetFormatPr defaultColWidth="9.125" defaultRowHeight="14.25"/>
  <cols>
    <col min="1" max="1" width="31.375" style="11" customWidth="1"/>
    <col min="2" max="3" width="9.25" style="11" hidden="1" customWidth="1"/>
    <col min="4" max="6" width="9.125" style="11" hidden="1" customWidth="1"/>
    <col min="7" max="7" width="9.125" style="11"/>
    <col min="8" max="8" width="9.125" style="111"/>
    <col min="9" max="16384" width="9.125" style="11"/>
  </cols>
  <sheetData>
    <row r="1" spans="1:17" ht="30.95" customHeight="1">
      <c r="A1" s="135"/>
      <c r="B1" s="111"/>
      <c r="C1" s="111"/>
      <c r="D1" s="111"/>
      <c r="E1" s="111"/>
      <c r="F1" s="111"/>
      <c r="G1" s="111"/>
      <c r="I1" s="111"/>
    </row>
    <row r="2" spans="1:17" ht="36" customHeight="1">
      <c r="A2" s="12"/>
      <c r="B2" s="107"/>
      <c r="C2" s="107"/>
      <c r="D2" s="107"/>
      <c r="E2" s="107"/>
      <c r="F2" s="107"/>
      <c r="G2" s="107"/>
      <c r="H2" s="107"/>
      <c r="I2" s="107"/>
    </row>
    <row r="3" spans="1:17" ht="15">
      <c r="A3" s="13"/>
      <c r="B3" s="14" t="s">
        <v>0</v>
      </c>
      <c r="C3" s="14" t="s">
        <v>1</v>
      </c>
      <c r="D3" s="14" t="s">
        <v>2</v>
      </c>
      <c r="E3" s="14" t="s">
        <v>3</v>
      </c>
      <c r="F3" s="15" t="s">
        <v>4</v>
      </c>
      <c r="G3" s="16" t="s">
        <v>0</v>
      </c>
      <c r="H3" s="14" t="s">
        <v>1</v>
      </c>
      <c r="I3" s="14" t="s">
        <v>2</v>
      </c>
      <c r="J3" s="17" t="s">
        <v>3</v>
      </c>
      <c r="K3" s="15" t="s">
        <v>4</v>
      </c>
      <c r="L3" s="17" t="s">
        <v>0</v>
      </c>
      <c r="M3" s="17" t="s">
        <v>1</v>
      </c>
      <c r="N3" s="17" t="s">
        <v>2</v>
      </c>
      <c r="O3" s="17" t="s">
        <v>3</v>
      </c>
      <c r="P3" s="15" t="s">
        <v>4</v>
      </c>
      <c r="Q3" s="17" t="s">
        <v>0</v>
      </c>
    </row>
    <row r="4" spans="1:17" ht="15.75" thickBot="1">
      <c r="A4" s="129" t="s">
        <v>33</v>
      </c>
      <c r="B4" s="112">
        <v>2012</v>
      </c>
      <c r="C4" s="112">
        <v>2012</v>
      </c>
      <c r="D4" s="112">
        <v>2012</v>
      </c>
      <c r="E4" s="112">
        <v>2012</v>
      </c>
      <c r="F4" s="113">
        <v>2012</v>
      </c>
      <c r="G4" s="124">
        <v>2013</v>
      </c>
      <c r="H4" s="112">
        <v>2013</v>
      </c>
      <c r="I4" s="112">
        <v>2013</v>
      </c>
      <c r="J4" s="126">
        <v>2013</v>
      </c>
      <c r="K4" s="113">
        <v>2013</v>
      </c>
      <c r="L4" s="126">
        <v>2014</v>
      </c>
      <c r="M4" s="126">
        <v>2014</v>
      </c>
      <c r="N4" s="126">
        <v>2014</v>
      </c>
      <c r="O4" s="126">
        <v>2014</v>
      </c>
      <c r="P4" s="113">
        <v>2014</v>
      </c>
      <c r="Q4" s="126">
        <v>2015</v>
      </c>
    </row>
    <row r="5" spans="1:17" s="24" customFormat="1" ht="12.75">
      <c r="A5" s="23"/>
      <c r="B5" s="26"/>
      <c r="C5" s="115"/>
      <c r="D5" s="115"/>
      <c r="E5" s="115"/>
      <c r="F5" s="114"/>
      <c r="G5" s="28"/>
      <c r="H5" s="26"/>
      <c r="I5" s="26"/>
      <c r="J5" s="27"/>
      <c r="K5" s="114"/>
      <c r="L5" s="26"/>
      <c r="M5" s="115"/>
      <c r="N5" s="26"/>
      <c r="O5" s="139"/>
      <c r="P5" s="114"/>
      <c r="Q5" s="139"/>
    </row>
    <row r="6" spans="1:17" s="36" customFormat="1" ht="12.75">
      <c r="A6" s="83" t="s">
        <v>5</v>
      </c>
      <c r="B6" s="99">
        <v>350</v>
      </c>
      <c r="C6" s="99">
        <v>417</v>
      </c>
      <c r="D6" s="99">
        <v>491</v>
      </c>
      <c r="E6" s="99">
        <v>447</v>
      </c>
      <c r="F6" s="30">
        <v>1705</v>
      </c>
      <c r="G6" s="119">
        <v>336</v>
      </c>
      <c r="H6" s="99">
        <v>415</v>
      </c>
      <c r="I6" s="99">
        <v>399</v>
      </c>
      <c r="J6" s="121">
        <v>389</v>
      </c>
      <c r="K6" s="30">
        <f>SUM(G6:J6)</f>
        <v>1539</v>
      </c>
      <c r="L6" s="99">
        <v>259</v>
      </c>
      <c r="M6" s="99">
        <v>289</v>
      </c>
      <c r="N6" s="99">
        <v>242</v>
      </c>
      <c r="O6" s="121">
        <v>161</v>
      </c>
      <c r="P6" s="30">
        <f ca="1">SUM(L6:O6)</f>
        <v>951</v>
      </c>
      <c r="Q6" s="121">
        <v>149</v>
      </c>
    </row>
    <row r="7" spans="1:17" s="36" customFormat="1" ht="12.75">
      <c r="A7" s="116"/>
      <c r="B7" s="99"/>
      <c r="C7" s="99"/>
      <c r="D7" s="99"/>
      <c r="E7" s="99"/>
      <c r="F7" s="30"/>
      <c r="G7" s="119"/>
      <c r="H7" s="99"/>
      <c r="I7" s="99"/>
      <c r="J7" s="121"/>
      <c r="K7" s="30"/>
      <c r="L7" s="99"/>
      <c r="M7" s="99"/>
      <c r="N7" s="99"/>
      <c r="O7" s="121"/>
      <c r="P7" s="30"/>
      <c r="Q7" s="121"/>
    </row>
    <row r="8" spans="1:17" s="36" customFormat="1" ht="12.75">
      <c r="A8" s="83" t="s">
        <v>46</v>
      </c>
      <c r="B8" s="99">
        <v>133</v>
      </c>
      <c r="C8" s="99">
        <v>113</v>
      </c>
      <c r="D8" s="99">
        <v>125</v>
      </c>
      <c r="E8" s="99">
        <v>121</v>
      </c>
      <c r="F8" s="30">
        <v>492</v>
      </c>
      <c r="G8" s="119">
        <v>130</v>
      </c>
      <c r="H8" s="99">
        <v>122</v>
      </c>
      <c r="I8" s="99">
        <v>116</v>
      </c>
      <c r="J8" s="121">
        <v>107</v>
      </c>
      <c r="K8" s="30">
        <f ca="1">SUM(G8:J8)</f>
        <v>475</v>
      </c>
      <c r="L8" s="99">
        <v>113</v>
      </c>
      <c r="M8" s="99">
        <v>98</v>
      </c>
      <c r="N8" s="99">
        <v>128</v>
      </c>
      <c r="O8" s="121">
        <v>89</v>
      </c>
      <c r="P8" s="30">
        <f ca="1">SUM(L8:O8)</f>
        <v>428</v>
      </c>
      <c r="Q8" s="121">
        <v>127</v>
      </c>
    </row>
    <row r="9" spans="1:17" s="36" customFormat="1" ht="12.75">
      <c r="A9" s="116"/>
      <c r="B9" s="99"/>
      <c r="C9" s="99"/>
      <c r="D9" s="99"/>
      <c r="E9" s="99"/>
      <c r="F9" s="30"/>
      <c r="G9" s="119"/>
      <c r="H9" s="99"/>
      <c r="I9" s="99"/>
      <c r="J9" s="121"/>
      <c r="K9" s="30"/>
      <c r="L9" s="99"/>
      <c r="M9" s="99"/>
      <c r="N9" s="99"/>
      <c r="O9" s="121"/>
      <c r="P9" s="30"/>
      <c r="Q9" s="121"/>
    </row>
    <row r="10" spans="1:17" s="36" customFormat="1" ht="12.75">
      <c r="A10" s="83" t="s">
        <v>6</v>
      </c>
      <c r="B10" s="99">
        <v>223</v>
      </c>
      <c r="C10" s="99">
        <v>313</v>
      </c>
      <c r="D10" s="99">
        <v>375</v>
      </c>
      <c r="E10" s="99">
        <v>323</v>
      </c>
      <c r="F10" s="30">
        <v>1234</v>
      </c>
      <c r="G10" s="119">
        <v>203</v>
      </c>
      <c r="H10" s="99">
        <v>287</v>
      </c>
      <c r="I10" s="99">
        <v>273</v>
      </c>
      <c r="J10" s="121">
        <v>278</v>
      </c>
      <c r="K10" s="30">
        <f ca="1">SUM(G10:J10)</f>
        <v>1041</v>
      </c>
      <c r="L10" s="99">
        <v>145</v>
      </c>
      <c r="M10" s="99">
        <v>192</v>
      </c>
      <c r="N10" s="99">
        <v>112</v>
      </c>
      <c r="O10" s="121">
        <v>71</v>
      </c>
      <c r="P10" s="30">
        <f ca="1">SUM(L10:O10)</f>
        <v>520</v>
      </c>
      <c r="Q10" s="121">
        <v>21</v>
      </c>
    </row>
    <row r="11" spans="1:17" s="36" customFormat="1" ht="12.75">
      <c r="A11" s="116"/>
      <c r="B11" s="99"/>
      <c r="C11" s="99"/>
      <c r="D11" s="99"/>
      <c r="E11" s="99"/>
      <c r="F11" s="30"/>
      <c r="G11" s="119"/>
      <c r="H11" s="99"/>
      <c r="I11" s="99"/>
      <c r="J11" s="121"/>
      <c r="K11" s="30"/>
      <c r="L11" s="99"/>
      <c r="M11" s="99"/>
      <c r="N11" s="99"/>
      <c r="O11" s="121"/>
      <c r="P11" s="30"/>
      <c r="Q11" s="121"/>
    </row>
    <row r="12" spans="1:17" s="36" customFormat="1" ht="12.75">
      <c r="A12" s="83" t="s">
        <v>7</v>
      </c>
      <c r="B12" s="99">
        <v>199</v>
      </c>
      <c r="C12" s="99">
        <v>270</v>
      </c>
      <c r="D12" s="99">
        <v>310</v>
      </c>
      <c r="E12" s="99">
        <v>255</v>
      </c>
      <c r="F12" s="30">
        <v>1034</v>
      </c>
      <c r="G12" s="119">
        <v>192</v>
      </c>
      <c r="H12" s="99">
        <v>193</v>
      </c>
      <c r="I12" s="99">
        <v>266</v>
      </c>
      <c r="J12" s="121">
        <v>209</v>
      </c>
      <c r="K12" s="30">
        <f ca="1">SUM(G12:J12)</f>
        <v>860</v>
      </c>
      <c r="L12" s="99">
        <v>139</v>
      </c>
      <c r="M12" s="99">
        <v>123</v>
      </c>
      <c r="N12" s="99">
        <v>106</v>
      </c>
      <c r="O12" s="121">
        <v>21</v>
      </c>
      <c r="P12" s="30">
        <f ca="1">SUM(L12:O12)</f>
        <v>389</v>
      </c>
      <c r="Q12" s="121">
        <v>8</v>
      </c>
    </row>
    <row r="13" spans="1:17" s="36" customFormat="1" ht="12.75">
      <c r="A13" s="116"/>
      <c r="B13" s="99"/>
      <c r="C13" s="99"/>
      <c r="D13" s="99"/>
      <c r="E13" s="99"/>
      <c r="F13" s="30"/>
      <c r="G13" s="119"/>
      <c r="H13" s="99"/>
      <c r="I13" s="99"/>
      <c r="J13" s="121"/>
      <c r="K13" s="30"/>
      <c r="L13" s="99"/>
      <c r="M13" s="99"/>
      <c r="N13" s="99"/>
      <c r="O13" s="121"/>
      <c r="P13" s="30"/>
      <c r="Q13" s="121"/>
    </row>
    <row r="14" spans="1:17" s="36" customFormat="1" ht="12.75">
      <c r="A14" s="128" t="s">
        <v>8</v>
      </c>
      <c r="B14" s="117">
        <v>4450</v>
      </c>
      <c r="C14" s="117">
        <v>4209</v>
      </c>
      <c r="D14" s="117">
        <v>4072</v>
      </c>
      <c r="E14" s="117">
        <v>3812</v>
      </c>
      <c r="F14" s="118">
        <v>3812</v>
      </c>
      <c r="G14" s="125">
        <v>3622</v>
      </c>
      <c r="H14" s="117">
        <v>3446</v>
      </c>
      <c r="I14" s="117">
        <v>3208</v>
      </c>
      <c r="J14" s="127">
        <v>3000</v>
      </c>
      <c r="K14" s="118">
        <f ca="1">J14</f>
        <v>3000</v>
      </c>
      <c r="L14" s="117">
        <v>2849</v>
      </c>
      <c r="M14" s="117">
        <v>2735</v>
      </c>
      <c r="N14" s="117">
        <v>2637</v>
      </c>
      <c r="O14" s="127">
        <v>2612</v>
      </c>
      <c r="P14" s="118">
        <f ca="1">O14</f>
        <v>2612</v>
      </c>
      <c r="Q14" s="127">
        <v>2581</v>
      </c>
    </row>
  </sheetData>
  <pageMargins left="0.23622047244094491" right="0.23622047244094491" top="0.74803149606299213" bottom="0.74803149606299213" header="0.31496062992125984" footer="0.31496062992125984"/>
  <pageSetup paperSize="9" orientation="landscape" r:id="rId1"/>
  <headerFooter>
    <oddHeader>&amp;CPartner Communications Company Ltd.</oddHeader>
    <oddFooter>&amp;A</oddFooter>
  </headerFooter>
  <ignoredErrors>
    <ignoredError sqref="K6:K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showGridLines="0" zoomScaleNormal="100" workbookViewId="0">
      <pane xSplit="1" ySplit="4" topLeftCell="B5" activePane="bottomRight" state="frozen"/>
      <selection activeCell="O5" sqref="O5"/>
      <selection pane="topRight" activeCell="O5" sqref="O5"/>
      <selection pane="bottomLeft" activeCell="O5" sqref="O5"/>
      <selection pane="bottomRight" activeCell="H1" sqref="H1"/>
    </sheetView>
  </sheetViews>
  <sheetFormatPr defaultColWidth="9.125" defaultRowHeight="14.25"/>
  <cols>
    <col min="1" max="1" width="31.75" style="11" customWidth="1"/>
    <col min="2" max="2" width="9.125" style="11" hidden="1" customWidth="1"/>
    <col min="3" max="3" width="9.75" style="11" hidden="1" customWidth="1"/>
    <col min="4" max="6" width="9.125" style="11" hidden="1" customWidth="1"/>
    <col min="7" max="7" width="9" style="11" customWidth="1"/>
    <col min="8" max="16384" width="9.125" style="11"/>
  </cols>
  <sheetData>
    <row r="1" spans="1:17" ht="30.95" customHeight="1">
      <c r="A1" s="152"/>
      <c r="B1" s="152"/>
      <c r="C1" s="152"/>
      <c r="D1" s="152"/>
      <c r="E1" s="152"/>
      <c r="F1" s="152"/>
      <c r="G1" s="152"/>
    </row>
    <row r="2" spans="1:17" ht="36" customHeight="1">
      <c r="A2" s="153"/>
      <c r="B2" s="153"/>
      <c r="C2" s="153"/>
      <c r="D2" s="153"/>
      <c r="E2" s="153"/>
      <c r="F2" s="153"/>
      <c r="G2" s="153"/>
    </row>
    <row r="3" spans="1:17" ht="15">
      <c r="A3" s="13"/>
      <c r="B3" s="14" t="s">
        <v>0</v>
      </c>
      <c r="C3" s="14" t="s">
        <v>1</v>
      </c>
      <c r="D3" s="14" t="s">
        <v>2</v>
      </c>
      <c r="E3" s="14" t="s">
        <v>3</v>
      </c>
      <c r="F3" s="15" t="s">
        <v>4</v>
      </c>
      <c r="G3" s="16" t="s">
        <v>0</v>
      </c>
      <c r="H3" s="14" t="s">
        <v>1</v>
      </c>
      <c r="I3" s="14" t="s">
        <v>2</v>
      </c>
      <c r="J3" s="17" t="s">
        <v>3</v>
      </c>
      <c r="K3" s="15" t="s">
        <v>4</v>
      </c>
      <c r="L3" s="17" t="s">
        <v>0</v>
      </c>
      <c r="M3" s="17" t="s">
        <v>1</v>
      </c>
      <c r="N3" s="17" t="s">
        <v>2</v>
      </c>
      <c r="O3" s="17" t="s">
        <v>3</v>
      </c>
      <c r="P3" s="15" t="s">
        <v>4</v>
      </c>
      <c r="Q3" s="17" t="s">
        <v>0</v>
      </c>
    </row>
    <row r="4" spans="1:17" ht="15">
      <c r="A4" s="98"/>
      <c r="B4" s="19">
        <v>2012</v>
      </c>
      <c r="C4" s="19">
        <v>2012</v>
      </c>
      <c r="D4" s="19">
        <v>2012</v>
      </c>
      <c r="E4" s="19">
        <v>2012</v>
      </c>
      <c r="F4" s="20">
        <v>2012</v>
      </c>
      <c r="G4" s="21">
        <v>2013</v>
      </c>
      <c r="H4" s="19">
        <v>2013</v>
      </c>
      <c r="I4" s="19">
        <v>2013</v>
      </c>
      <c r="J4" s="22">
        <v>2013</v>
      </c>
      <c r="K4" s="20">
        <v>2013</v>
      </c>
      <c r="L4" s="22">
        <v>2014</v>
      </c>
      <c r="M4" s="22">
        <v>2014</v>
      </c>
      <c r="N4" s="22">
        <v>2014</v>
      </c>
      <c r="O4" s="22">
        <v>2014</v>
      </c>
      <c r="P4" s="20">
        <v>2014</v>
      </c>
      <c r="Q4" s="22">
        <v>2015</v>
      </c>
    </row>
    <row r="5" spans="1:17" s="24" customFormat="1" ht="12.75">
      <c r="A5" s="23"/>
      <c r="C5" s="26"/>
      <c r="D5" s="26"/>
      <c r="E5" s="26"/>
      <c r="F5" s="80"/>
      <c r="G5" s="28"/>
      <c r="H5" s="26"/>
      <c r="I5" s="26"/>
      <c r="J5" s="27"/>
      <c r="K5" s="80"/>
      <c r="L5" s="26"/>
      <c r="M5" s="138"/>
      <c r="N5" s="26"/>
      <c r="O5" s="137"/>
      <c r="P5" s="80"/>
      <c r="Q5" s="27"/>
    </row>
    <row r="6" spans="1:17" s="36" customFormat="1" ht="12.75">
      <c r="A6" s="83" t="s">
        <v>47</v>
      </c>
      <c r="B6" s="99">
        <v>101</v>
      </c>
      <c r="C6" s="44">
        <v>101</v>
      </c>
      <c r="D6" s="99">
        <v>97</v>
      </c>
      <c r="E6" s="99">
        <v>87</v>
      </c>
      <c r="F6" s="30">
        <v>97</v>
      </c>
      <c r="G6" s="119">
        <v>82</v>
      </c>
      <c r="H6" s="99">
        <v>83</v>
      </c>
      <c r="I6" s="99">
        <v>84</v>
      </c>
      <c r="J6" s="121">
        <v>81</v>
      </c>
      <c r="K6" s="30">
        <f>AVERAGE(G6:J6)</f>
        <v>82.5</v>
      </c>
      <c r="L6" s="99">
        <v>77</v>
      </c>
      <c r="M6" s="99">
        <v>76</v>
      </c>
      <c r="N6" s="99">
        <v>76</v>
      </c>
      <c r="O6" s="121">
        <v>71</v>
      </c>
      <c r="P6" s="30">
        <f ca="1">AVERAGE(L6:O6)</f>
        <v>75</v>
      </c>
      <c r="Q6" s="121">
        <v>69</v>
      </c>
    </row>
    <row r="7" spans="1:17" s="36" customFormat="1" ht="12.75">
      <c r="A7" s="83" t="s">
        <v>48</v>
      </c>
      <c r="B7" s="100">
        <v>0.08</v>
      </c>
      <c r="C7" s="100">
        <v>8.8999999999999996E-2</v>
      </c>
      <c r="D7" s="100">
        <v>0.104</v>
      </c>
      <c r="E7" s="100">
        <v>0.109</v>
      </c>
      <c r="F7" s="101">
        <f ca="1">SUM(B7:E7)</f>
        <v>0.38199999999999995</v>
      </c>
      <c r="G7" s="120">
        <v>0.104</v>
      </c>
      <c r="H7" s="100">
        <v>9.4E-2</v>
      </c>
      <c r="I7" s="100">
        <v>8.7999999999999995E-2</v>
      </c>
      <c r="J7" s="122">
        <v>0.107</v>
      </c>
      <c r="K7" s="101">
        <f ca="1">SUM(G7:J7)</f>
        <v>0.39300000000000002</v>
      </c>
      <c r="L7" s="100">
        <v>0.11600000000000001</v>
      </c>
      <c r="M7" s="100">
        <v>0.114</v>
      </c>
      <c r="N7" s="100">
        <v>0.12</v>
      </c>
      <c r="O7" s="122">
        <v>0.115</v>
      </c>
      <c r="P7" s="101">
        <f ca="1">SUM(L7:O7)</f>
        <v>0.46499999999999997</v>
      </c>
      <c r="Q7" s="122">
        <v>0.127</v>
      </c>
    </row>
    <row r="8" spans="1:17" s="24" customFormat="1" ht="12.75">
      <c r="A8" s="23"/>
      <c r="C8" s="26"/>
      <c r="D8" s="102"/>
      <c r="E8" s="102"/>
      <c r="F8" s="103"/>
      <c r="G8" s="28"/>
      <c r="H8" s="26"/>
      <c r="I8" s="44"/>
      <c r="J8" s="45"/>
      <c r="K8" s="103"/>
      <c r="L8" s="44"/>
      <c r="M8" s="44"/>
      <c r="N8" s="44"/>
      <c r="O8" s="45"/>
      <c r="P8" s="103"/>
      <c r="Q8" s="45"/>
    </row>
    <row r="9" spans="1:17" s="24" customFormat="1" ht="12.75">
      <c r="A9" s="83" t="s">
        <v>32</v>
      </c>
      <c r="B9" s="99">
        <v>3147</v>
      </c>
      <c r="C9" s="99">
        <v>3098</v>
      </c>
      <c r="D9" s="99">
        <v>3042</v>
      </c>
      <c r="E9" s="99">
        <v>2976</v>
      </c>
      <c r="F9" s="30">
        <v>2976</v>
      </c>
      <c r="G9" s="119">
        <v>2932</v>
      </c>
      <c r="H9" s="99">
        <v>2921</v>
      </c>
      <c r="I9" s="99">
        <v>2950</v>
      </c>
      <c r="J9" s="121">
        <v>2956</v>
      </c>
      <c r="K9" s="30">
        <f ca="1">J9</f>
        <v>2956</v>
      </c>
      <c r="L9" s="99">
        <v>2936</v>
      </c>
      <c r="M9" s="99">
        <v>2914</v>
      </c>
      <c r="N9" s="99">
        <v>2894</v>
      </c>
      <c r="O9" s="121">
        <v>2837</v>
      </c>
      <c r="P9" s="30">
        <f ca="1">O9</f>
        <v>2837</v>
      </c>
      <c r="Q9" s="121">
        <v>2774</v>
      </c>
    </row>
    <row r="10" spans="1:17" ht="15">
      <c r="A10" s="18"/>
      <c r="B10" s="106"/>
      <c r="C10" s="107"/>
      <c r="D10" s="104"/>
      <c r="E10" s="104"/>
      <c r="F10" s="105"/>
      <c r="G10" s="106"/>
      <c r="H10" s="107"/>
      <c r="I10" s="107"/>
      <c r="J10" s="123"/>
      <c r="K10" s="105"/>
      <c r="L10" s="107"/>
      <c r="M10" s="107"/>
      <c r="N10" s="107"/>
      <c r="O10" s="123"/>
      <c r="P10" s="105"/>
      <c r="Q10" s="123"/>
    </row>
    <row r="12" spans="1:17">
      <c r="A12" s="108"/>
    </row>
    <row r="20" spans="1:1">
      <c r="A20" s="109"/>
    </row>
    <row r="21" spans="1:1">
      <c r="A21" s="110"/>
    </row>
    <row r="22" spans="1:1">
      <c r="A22" s="110"/>
    </row>
    <row r="23" spans="1:1">
      <c r="A23" s="110"/>
    </row>
    <row r="24" spans="1:1">
      <c r="A24" s="110"/>
    </row>
    <row r="25" spans="1:1">
      <c r="A25" s="110"/>
    </row>
    <row r="26" spans="1:1">
      <c r="A26" s="110"/>
    </row>
  </sheetData>
  <mergeCells count="1">
    <mergeCell ref="A1:G2"/>
  </mergeCells>
  <pageMargins left="0.23622047244094491" right="0.23622047244094491" top="0.74803149606299213" bottom="0.74803149606299213" header="0.31496062992125984" footer="0.31496062992125984"/>
  <pageSetup paperSize="9" scale="99" orientation="landscape" r:id="rId1"/>
  <headerFooter>
    <oddHeader>&amp;CPartner Communications Company Ltd.</oddHeader>
    <oddFooter>&amp;A</oddFooter>
  </headerFooter>
  <ignoredErrors>
    <ignoredError sqref="F7 K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5"/>
  <sheetViews>
    <sheetView showGridLines="0" view="pageBreakPreview" zoomScaleNormal="100" zoomScaleSheetLayoutView="100" workbookViewId="0">
      <selection activeCell="B12" sqref="B12"/>
    </sheetView>
  </sheetViews>
  <sheetFormatPr defaultColWidth="9.125" defaultRowHeight="14.25"/>
  <cols>
    <col min="1" max="1" width="5" style="11" customWidth="1"/>
    <col min="2" max="2" width="25.875" style="11" customWidth="1"/>
    <col min="3" max="3" width="130.75" style="11" customWidth="1"/>
    <col min="4" max="16384" width="9.125" style="11"/>
  </cols>
  <sheetData>
    <row r="2" spans="2:3" ht="26.25">
      <c r="B2" s="130" t="s">
        <v>34</v>
      </c>
    </row>
    <row r="4" spans="2:3" s="24" customFormat="1" ht="38.25">
      <c r="B4" s="131" t="s">
        <v>42</v>
      </c>
      <c r="C4" s="132" t="s">
        <v>56</v>
      </c>
    </row>
    <row r="5" spans="2:3" s="24" customFormat="1" ht="12.75">
      <c r="B5" s="133"/>
    </row>
    <row r="6" spans="2:3" s="24" customFormat="1" ht="12.75">
      <c r="B6" s="131" t="s">
        <v>9</v>
      </c>
      <c r="C6" s="24" t="s">
        <v>13</v>
      </c>
    </row>
    <row r="7" spans="2:3" s="24" customFormat="1" ht="12.75">
      <c r="B7" s="133"/>
    </row>
    <row r="8" spans="2:3" s="24" customFormat="1" ht="12.75">
      <c r="B8" s="131" t="s">
        <v>10</v>
      </c>
      <c r="C8" s="64" t="s">
        <v>35</v>
      </c>
    </row>
    <row r="9" spans="2:3" s="24" customFormat="1" ht="12.75">
      <c r="B9" s="133"/>
    </row>
    <row r="10" spans="2:3" s="24" customFormat="1" ht="12.75">
      <c r="B10" s="131" t="s">
        <v>8</v>
      </c>
      <c r="C10" s="24" t="s">
        <v>14</v>
      </c>
    </row>
    <row r="11" spans="2:3" s="24" customFormat="1" ht="12.75">
      <c r="B11" s="133"/>
    </row>
    <row r="12" spans="2:3" s="24" customFormat="1" ht="36" customHeight="1">
      <c r="B12" s="131" t="s">
        <v>11</v>
      </c>
      <c r="C12" s="134" t="s">
        <v>16</v>
      </c>
    </row>
    <row r="13" spans="2:3" s="24" customFormat="1" ht="12.75">
      <c r="B13" s="133"/>
    </row>
    <row r="14" spans="2:3" s="24" customFormat="1" ht="12.75">
      <c r="B14" s="154" t="s">
        <v>12</v>
      </c>
      <c r="C14" s="24" t="s">
        <v>15</v>
      </c>
    </row>
    <row r="15" spans="2:3" s="24" customFormat="1" ht="31.5" customHeight="1">
      <c r="B15" s="155"/>
      <c r="C15" s="134" t="s">
        <v>62</v>
      </c>
    </row>
  </sheetData>
  <mergeCells count="1">
    <mergeCell ref="B14:B15"/>
  </mergeCells>
  <pageMargins left="0.23622047244094491" right="0.23622047244094491" top="0.74803149606299213" bottom="0.74803149606299213" header="0.31496062992125984" footer="0.31496062992125984"/>
  <pageSetup paperSize="9" scale="81" orientation="landscape" r:id="rId1"/>
  <headerFooter>
    <oddHeader>&amp;CPartner Communications Company Ltd.</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Index</vt:lpstr>
      <vt:lpstr>I-Income Statement</vt:lpstr>
      <vt:lpstr>II-CF and Debt</vt:lpstr>
      <vt:lpstr>III-Operational Parameters</vt:lpstr>
      <vt:lpstr>IV-Definitions</vt:lpstr>
      <vt:lpstr>'II-CF and Debt'!Print_Area</vt:lpstr>
      <vt:lpstr>'III-Operational Parameters'!Print_Area</vt:lpstr>
      <vt:lpstr>'I-Income Statement'!Print_Area</vt:lpstr>
      <vt:lpstr>Index!Print_Area</vt:lpstr>
      <vt:lpstr>'III-Operational Parameters'!Print_Titles</vt:lpstr>
    </vt:vector>
  </TitlesOfParts>
  <Company>Partner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 Communications Company Ltd</dc:creator>
  <cp:lastModifiedBy>Max Yaskin</cp:lastModifiedBy>
  <cp:lastPrinted>2013-11-19T13:46:01Z</cp:lastPrinted>
  <dcterms:created xsi:type="dcterms:W3CDTF">2012-02-08T09:48:38Z</dcterms:created>
  <dcterms:modified xsi:type="dcterms:W3CDTF">2015-05-03T12:50:55Z</dcterms:modified>
</cp:coreProperties>
</file>